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'BRPL'!$A$1:$Q$181</definedName>
    <definedName name="_xlnm.Print_Area" localSheetId="1">'BYPL'!$A$1:$Q$170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'NDPL'!$A$1:$Q$162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<sst xmlns="http://schemas.openxmlformats.org/spreadsheetml/2006/main" count="1533" uniqueCount="435">
  <si>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</si>
  <si>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</si>
  <si>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</si>
  <si>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</si>
  <si>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</si>
  <si>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</si>
  <si>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</si>
  <si>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</si>
  <si>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</si>
  <si>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</si>
  <si>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</si>
  <si>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</si>
  <si>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</si>
  <si>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</si>
  <si>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</si>
  <si>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</si>
  <si>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</si>
  <si>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</si>
  <si>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</si>
  <si>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</si>
  <si>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</si>
  <si>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</si>
  <si>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</si>
  <si>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</si>
  <si>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</si>
  <si>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</si>
  <si>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</si>
  <si>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</si>
  <si>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</si>
  <si>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</si>
  <si>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</si>
  <si>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</si>
  <si>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</si>
  <si>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</si>
  <si>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</si>
  <si>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</si>
  <si>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</si>
  <si>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</si>
  <si>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</si>
  <si>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</si>
  <si>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</si>
  <si>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</si>
  <si>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</si>
  <si>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</si>
  <si>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</si>
  <si>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</si>
  <si>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</si>
  <si>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</si>
  <si>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</si>
  <si>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</si>
  <si>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</si>
  <si>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</si>
  <si>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</si>
  <si>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</si>
  <si>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</si>
  <si>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</si>
  <si>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</si>
  <si>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</si>
  <si>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</si>
  <si>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</si>
  <si>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</si>
  <si>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</si>
  <si>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</si>
  <si>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</si>
  <si>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</si>
  <si>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</si>
  <si>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</si>
  <si>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</si>
  <si>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</si>
  <si>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</si>
  <si>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</si>
  <si>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</si>
  <si>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</si>
  <si>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</si>
  <si>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</si>
  <si>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</si>
  <si>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</si>
  <si>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</si>
  <si>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</si>
  <si>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</si>
  <si>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</si>
  <si>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</si>
  <si>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</si>
  <si>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</si>
  <si>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</si>
  <si>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</si>
  <si>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</si>
  <si>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</si>
  <si>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</si>
  <si>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</si>
  <si>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</si>
  <si>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</si>
  <si>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</si>
  <si>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</si>
  <si>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</si>
  <si>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</si>
  <si>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</si>
  <si>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</si>
  <si>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</si>
  <si>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</si>
  <si>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</si>
  <si>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</si>
  <si>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</si>
  <si>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</si>
  <si>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</si>
  <si>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</si>
  <si>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</si>
  <si>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</si>
  <si>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</si>
  <si>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</si>
  <si>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</si>
  <si>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</si>
  <si>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</si>
  <si>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</si>
  <si>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</si>
  <si>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</si>
  <si>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</si>
  <si>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</si>
  <si>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</si>
  <si>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</si>
  <si>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</si>
  <si>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</si>
  <si>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</si>
  <si>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</si>
  <si>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</si>
  <si>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</si>
  <si>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</si>
  <si>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</si>
  <si>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</si>
  <si>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</si>
  <si>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</si>
  <si>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</si>
  <si>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</si>
  <si>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</si>
  <si>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</si>
  <si>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</si>
  <si>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</si>
  <si>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</si>
  <si>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</si>
  <si>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</si>
  <si>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</si>
  <si>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</si>
  <si>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</si>
  <si>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</si>
  <si>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</si>
  <si>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</si>
  <si>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</si>
  <si>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</si>
  <si>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</si>
  <si>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</si>
  <si>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</si>
  <si>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</si>
  <si>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</si>
  <si>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</si>
  <si>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</si>
  <si>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</si>
  <si>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</si>
  <si>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</si>
  <si>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</si>
  <si>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</si>
  <si>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</si>
  <si>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</si>
  <si>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</si>
  <si>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</si>
  <si>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</si>
  <si>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</si>
  <si>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</si>
  <si>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</si>
  <si>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</si>
  <si>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</si>
  <si>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</si>
  <si>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</si>
  <si>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</si>
  <si>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</si>
  <si>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</si>
  <si>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</si>
  <si>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</si>
  <si>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</si>
  <si>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</si>
  <si>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</si>
  <si>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</si>
  <si>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</si>
  <si>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</si>
  <si>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</si>
  <si>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</si>
  <si>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</si>
  <si>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</si>
  <si>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</si>
  <si>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</si>
  <si>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</si>
  <si>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</si>
  <si>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</si>
  <si>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</si>
  <si>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</si>
  <si>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</si>
  <si>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</si>
  <si>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</si>
  <si>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</si>
  <si>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</si>
  <si>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</si>
  <si>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</si>
  <si>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</si>
  <si>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</si>
  <si>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</si>
  <si>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</si>
  <si>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</si>
  <si>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</si>
  <si>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</si>
  <si>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</si>
  <si>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</si>
  <si>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</si>
  <si>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</si>
  <si>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</si>
  <si>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</si>
  <si>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</si>
  <si>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</si>
  <si>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</si>
  <si>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</si>
  <si>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</si>
  <si>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</si>
  <si>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</si>
  <si>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</si>
  <si>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</si>
  <si>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</si>
  <si>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</si>
  <si>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</si>
  <si>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</si>
  <si>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</si>
  <si>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</si>
  <si>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</si>
  <si>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</si>
  <si>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</si>
  <si>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</si>
  <si>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</si>
  <si>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</si>
  <si>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</si>
  <si>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</si>
  <si>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</si>
  <si>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</si>
  <si>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</si>
  <si>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</si>
  <si>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</si>
  <si>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</si>
  <si>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</si>
  <si>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</si>
  <si>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</si>
  <si>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</si>
  <si>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</si>
  <si>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</si>
  <si>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</si>
  <si>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</si>
  <si>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</si>
  <si>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</si>
  <si>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</si>
  <si>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</si>
  <si>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</si>
  <si>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</si>
  <si>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</si>
  <si>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</si>
  <si>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</si>
  <si>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</si>
  <si>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</si>
  <si>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</si>
  <si>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</si>
  <si>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</si>
  <si>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</si>
  <si>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</si>
  <si>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</si>
  <si>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</si>
  <si>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</si>
  <si>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</si>
  <si>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</si>
  <si>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</si>
  <si>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</si>
  <si>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</si>
  <si>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</si>
  <si>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</si>
  <si>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</si>
  <si>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</si>
  <si>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</si>
  <si>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</si>
  <si>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</si>
  <si>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</si>
  <si>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</si>
  <si>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</si>
  <si>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</si>
  <si>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</si>
  <si>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</si>
  <si>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</si>
  <si>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</si>
  <si>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</si>
  <si>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</si>
  <si>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</si>
  <si>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</si>
  <si>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</si>
  <si>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</si>
  <si>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</si>
  <si>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</si>
  <si>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</si>
  <si>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</si>
  <si>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</si>
  <si>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</si>
  <si>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</si>
  <si>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</si>
  <si>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</si>
  <si>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</si>
  <si>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</si>
  <si>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</si>
  <si>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</si>
  <si>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</si>
  <si>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</si>
  <si>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</si>
  <si>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</si>
  <si>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</si>
  <si>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</si>
  <si>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</si>
  <si>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</si>
  <si>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</si>
  <si>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</si>
  <si>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</si>
  <si>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</si>
  <si>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</si>
  <si>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</si>
  <si>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</si>
  <si>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</si>
  <si>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</si>
  <si>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</si>
  <si>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</si>
  <si>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</si>
  <si>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</si>
  <si>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</si>
  <si>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</si>
  <si>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</si>
  <si>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</si>
  <si>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</si>
  <si>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</si>
  <si>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</si>
  <si>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</si>
  <si>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</si>
  <si>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</si>
  <si>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</si>
  <si>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</si>
  <si>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</si>
  <si>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</si>
  <si>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</si>
  <si>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</si>
  <si>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</si>
  <si>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</si>
  <si>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</si>
  <si>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</si>
  <si>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</si>
  <si>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</si>
  <si>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</si>
  <si>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</si>
  <si>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</si>
  <si>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</si>
  <si>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</si>
  <si>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</si>
  <si>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</si>
  <si>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</si>
  <si>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</si>
  <si>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</si>
  <si>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</si>
  <si>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</si>
  <si>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</si>
  <si>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</si>
  <si>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</si>
  <si>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</si>
  <si>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</si>
  <si>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</si>
  <si>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</si>
  <si>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</si>
  <si>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</si>
  <si>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</si>
  <si>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</si>
  <si>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</si>
  <si>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</si>
  <si>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</si>
  <si>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</si>
  <si>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</si>
  <si>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</si>
  <si>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</si>
  <si>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</si>
  <si>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</si>
  <si>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</si>
  <si>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</si>
  <si>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</si>
  <si>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</si>
  <si>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</si>
  <si>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</si>
  <si>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</si>
  <si>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</si>
  <si>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</si>
  <si>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</si>
  <si>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</si>
  <si>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</si>
  <si>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</si>
  <si>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</si>
  <si>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</si>
  <si>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</si>
  <si>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</si>
  <si>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</si>
  <si>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</si>
  <si>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</si>
  <si>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</si>
  <si>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</si>
  <si>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</si>
  <si>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</si>
  <si>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</si>
  <si>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</si>
  <si>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</si>
  <si>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</si>
  <si>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</si>
  <si>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</si>
  <si>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</si>
  <si>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</si>
  <si>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</si>
  <si>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</si>
  <si>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</si>
  <si>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</si>
  <si>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</si>
  <si>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OCTOBER-2014</t>
  </si>
  <si>
    <t xml:space="preserve">                           PERIOD 1st October-2014 TO 31st  October-2014 </t>
  </si>
  <si>
    <t>w.e.f 01/10/2014</t>
  </si>
  <si>
    <t>w.e.f  11/10/2014</t>
  </si>
  <si>
    <t>w.e.f 10/10/2014</t>
  </si>
  <si>
    <t>FINAL READING 01/11/2014</t>
  </si>
  <si>
    <t>INTIAL READING 01/10/2014</t>
  </si>
  <si>
    <t xml:space="preserve">Assesment </t>
  </si>
  <si>
    <t>Data Till 20/10/2014</t>
  </si>
  <si>
    <t>Assessment</t>
  </si>
  <si>
    <t>W.e.f 11/10/2014</t>
  </si>
  <si>
    <t xml:space="preserve">Metering not in order </t>
  </si>
  <si>
    <t>Assessment October 2014</t>
  </si>
  <si>
    <t>Note :Sharing taken from wk-29 abt bill 2014-15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</si>
</sst>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1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2" fontId="19" fillId="34" borderId="0" xfId="0" applyNumberFormat="1" applyFont="1" applyFill="1" applyBorder="1" applyAlignment="1">
      <alignment/>
    </xf>
    <xf numFmtId="1" fontId="19" fillId="34" borderId="0" xfId="0" applyNumberFormat="1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0" fillId="0" borderId="31" xfId="0" applyFont="1" applyFill="1" applyBorder="1" applyAlignment="1">
      <alignment/>
    </xf>
    <xf numFmtId="0" fontId="0" fillId="35" borderId="0" xfId="0" applyFill="1" applyAlignment="1">
      <alignment/>
    </xf>
    <xf numFmtId="0" fontId="21" fillId="0" borderId="0" xfId="0" applyFont="1" applyFill="1" applyBorder="1" applyAlignment="1">
      <alignment horizontal="left" vertical="top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03" fillId="0" borderId="11" xfId="0" applyFont="1" applyFill="1" applyBorder="1" applyAlignment="1">
      <alignment horizont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2" fontId="103" fillId="0" borderId="0" xfId="0" applyNumberFormat="1" applyFont="1" applyFill="1" applyBorder="1" applyAlignment="1">
      <alignment horizontal="center"/>
    </xf>
    <xf numFmtId="0" fontId="103" fillId="0" borderId="15" xfId="0" applyFont="1" applyFill="1" applyBorder="1" applyAlignment="1">
      <alignment horizontal="center"/>
    </xf>
    <xf numFmtId="0" fontId="104" fillId="0" borderId="11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/>
    </xf>
    <xf numFmtId="0" fontId="103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70" fontId="45" fillId="0" borderId="15" xfId="0" applyNumberFormat="1" applyFont="1" applyFill="1" applyBorder="1" applyAlignment="1">
      <alignment/>
    </xf>
    <xf numFmtId="170" fontId="45" fillId="0" borderId="11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70" fontId="21" fillId="0" borderId="11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170" fontId="45" fillId="0" borderId="15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171" fontId="15" fillId="0" borderId="0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2" fontId="0" fillId="0" borderId="0" xfId="0" applyNumberFormat="1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" fontId="0" fillId="0" borderId="11" xfId="0" applyNumberFormat="1" applyFill="1" applyBorder="1" applyAlignment="1">
      <alignment horizontal="center"/>
    </xf>
    <xf numFmtId="1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Alignment="1">
      <alignment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60" workbookViewId="0" topLeftCell="A61">
      <selection activeCell="H92" sqref="H92"/>
    </sheetView>
  </sheetViews>
  <sheetFormatPr defaultColWidth="9.140625" defaultRowHeight="12.75"/>
  <cols>
    <col min="1" max="1" width="5.57421875" style="0" customWidth="1"/>
    <col min="2" max="2" width="23.7109375" style="0" customWidth="1"/>
    <col min="3" max="3" width="12.28125" style="0" customWidth="1"/>
    <col min="4" max="4" width="9.421875" style="0" customWidth="1"/>
    <col min="5" max="5" width="16.42187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0.7109375" style="0" customWidth="1"/>
    <col min="16" max="16" width="12.7109375" style="0" customWidth="1"/>
    <col min="17" max="17" width="23.7109375" style="0" customWidth="1"/>
  </cols>
  <sheetData>
    <row r="1" spans="1:17" ht="26.25">
      <c r="A1" s="1" t="s">
        <v>244</v>
      </c>
      <c r="Q1" s="730" t="s">
        <v>421</v>
      </c>
    </row>
    <row r="2" spans="1:11" ht="15">
      <c r="A2" s="17" t="s">
        <v>245</v>
      </c>
      <c r="K2" s="98"/>
    </row>
    <row r="3" spans="1:8" ht="23.25">
      <c r="A3" s="221" t="s">
        <v>0</v>
      </c>
      <c r="H3" s="4"/>
    </row>
    <row r="4" spans="1:16" ht="24" thickBot="1">
      <c r="A4" s="221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7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426</v>
      </c>
      <c r="H5" s="39" t="s">
        <v>427</v>
      </c>
      <c r="I5" s="39" t="s">
        <v>4</v>
      </c>
      <c r="J5" s="39" t="s">
        <v>5</v>
      </c>
      <c r="K5" s="40" t="s">
        <v>6</v>
      </c>
      <c r="L5" s="41" t="str">
        <f>G5</f>
        <v>FINAL READING 01/11/2014</v>
      </c>
      <c r="M5" s="39" t="str">
        <f>H5</f>
        <v>INTIAL READING 01/10/2014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0.7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47"/>
      <c r="B7" s="446" t="s">
        <v>14</v>
      </c>
      <c r="C7" s="425"/>
      <c r="D7" s="452"/>
      <c r="E7" s="452"/>
      <c r="F7" s="425"/>
      <c r="G7" s="431"/>
      <c r="H7" s="21"/>
      <c r="I7" s="21"/>
      <c r="J7" s="21"/>
      <c r="K7" s="238"/>
      <c r="L7" s="431"/>
      <c r="M7" s="21"/>
      <c r="N7" s="21"/>
      <c r="O7" s="21"/>
      <c r="P7" s="237"/>
      <c r="Q7" s="179"/>
    </row>
    <row r="8" spans="1:17" ht="18.75" customHeight="1">
      <c r="A8" s="347">
        <v>1</v>
      </c>
      <c r="B8" s="445" t="s">
        <v>15</v>
      </c>
      <c r="C8" s="425">
        <v>4864925</v>
      </c>
      <c r="D8" s="451" t="s">
        <v>12</v>
      </c>
      <c r="E8" s="415" t="s">
        <v>354</v>
      </c>
      <c r="F8" s="425">
        <v>-1000</v>
      </c>
      <c r="G8" s="434">
        <v>989645</v>
      </c>
      <c r="H8" s="435">
        <v>990336</v>
      </c>
      <c r="I8" s="435">
        <f>G8-H8</f>
        <v>-691</v>
      </c>
      <c r="J8" s="435">
        <f aca="true" t="shared" si="0" ref="J8:J61">$F8*I8</f>
        <v>691000</v>
      </c>
      <c r="K8" s="442">
        <f aca="true" t="shared" si="1" ref="K8:K61">J8/1000000</f>
        <v>0.691</v>
      </c>
      <c r="L8" s="434">
        <v>995963</v>
      </c>
      <c r="M8" s="435">
        <v>995965</v>
      </c>
      <c r="N8" s="435">
        <f>L8-M8</f>
        <v>-2</v>
      </c>
      <c r="O8" s="435">
        <f aca="true" t="shared" si="2" ref="O8:O61">$F8*N8</f>
        <v>2000</v>
      </c>
      <c r="P8" s="442">
        <f aca="true" t="shared" si="3" ref="P8:P61">O8/1000000</f>
        <v>0.002</v>
      </c>
      <c r="Q8" s="706"/>
    </row>
    <row r="9" spans="1:17" s="707" customFormat="1" ht="16.5">
      <c r="A9" s="347">
        <v>2</v>
      </c>
      <c r="B9" s="445" t="s">
        <v>388</v>
      </c>
      <c r="C9" s="425">
        <v>5128432</v>
      </c>
      <c r="D9" s="451" t="s">
        <v>12</v>
      </c>
      <c r="E9" s="415" t="s">
        <v>354</v>
      </c>
      <c r="F9" s="425">
        <v>-1000</v>
      </c>
      <c r="G9" s="434">
        <v>993292</v>
      </c>
      <c r="H9" s="348">
        <v>994141</v>
      </c>
      <c r="I9" s="435">
        <f>G9-H9</f>
        <v>-849</v>
      </c>
      <c r="J9" s="435">
        <f t="shared" si="0"/>
        <v>849000</v>
      </c>
      <c r="K9" s="442">
        <f t="shared" si="1"/>
        <v>0.849</v>
      </c>
      <c r="L9" s="434">
        <v>996316</v>
      </c>
      <c r="M9" s="348">
        <v>996317</v>
      </c>
      <c r="N9" s="435">
        <f>L9-M9</f>
        <v>-1</v>
      </c>
      <c r="O9" s="435">
        <f t="shared" si="2"/>
        <v>1000</v>
      </c>
      <c r="P9" s="442">
        <f t="shared" si="3"/>
        <v>0.001</v>
      </c>
      <c r="Q9" s="736"/>
    </row>
    <row r="10" spans="1:17" ht="15.75" customHeight="1">
      <c r="A10" s="347">
        <v>3</v>
      </c>
      <c r="B10" s="445" t="s">
        <v>17</v>
      </c>
      <c r="C10" s="425">
        <v>4864905</v>
      </c>
      <c r="D10" s="451" t="s">
        <v>12</v>
      </c>
      <c r="E10" s="415" t="s">
        <v>354</v>
      </c>
      <c r="F10" s="425">
        <v>-1000</v>
      </c>
      <c r="G10" s="431">
        <v>3238</v>
      </c>
      <c r="H10" s="432">
        <v>4345</v>
      </c>
      <c r="I10" s="432">
        <f>G10-H10</f>
        <v>-1107</v>
      </c>
      <c r="J10" s="432">
        <f t="shared" si="0"/>
        <v>1107000</v>
      </c>
      <c r="K10" s="433">
        <f t="shared" si="1"/>
        <v>1.107</v>
      </c>
      <c r="L10" s="431">
        <v>996169</v>
      </c>
      <c r="M10" s="432">
        <v>996171</v>
      </c>
      <c r="N10" s="432">
        <f>L10-M10</f>
        <v>-2</v>
      </c>
      <c r="O10" s="432">
        <f t="shared" si="2"/>
        <v>2000</v>
      </c>
      <c r="P10" s="433">
        <f t="shared" si="3"/>
        <v>0.002</v>
      </c>
      <c r="Q10" s="179"/>
    </row>
    <row r="11" spans="1:17" ht="15.75" customHeight="1">
      <c r="A11" s="347"/>
      <c r="B11" s="446" t="s">
        <v>18</v>
      </c>
      <c r="C11" s="425"/>
      <c r="D11" s="452"/>
      <c r="E11" s="452"/>
      <c r="F11" s="425"/>
      <c r="G11" s="431"/>
      <c r="H11" s="432"/>
      <c r="I11" s="432"/>
      <c r="J11" s="432"/>
      <c r="K11" s="433"/>
      <c r="L11" s="431"/>
      <c r="M11" s="432"/>
      <c r="N11" s="432"/>
      <c r="O11" s="432"/>
      <c r="P11" s="433"/>
      <c r="Q11" s="179"/>
    </row>
    <row r="12" spans="1:17" s="707" customFormat="1" ht="15.75" customHeight="1">
      <c r="A12" s="347">
        <v>4</v>
      </c>
      <c r="B12" s="445" t="s">
        <v>15</v>
      </c>
      <c r="C12" s="425">
        <v>4864912</v>
      </c>
      <c r="D12" s="451" t="s">
        <v>12</v>
      </c>
      <c r="E12" s="415" t="s">
        <v>354</v>
      </c>
      <c r="F12" s="425">
        <v>-1000</v>
      </c>
      <c r="G12" s="434">
        <v>974253</v>
      </c>
      <c r="H12" s="435">
        <v>974252</v>
      </c>
      <c r="I12" s="435">
        <f>G12-H12</f>
        <v>1</v>
      </c>
      <c r="J12" s="435">
        <f t="shared" si="0"/>
        <v>-1000</v>
      </c>
      <c r="K12" s="442">
        <f t="shared" si="1"/>
        <v>-0.001</v>
      </c>
      <c r="L12" s="434">
        <v>972077</v>
      </c>
      <c r="M12" s="435">
        <v>972083</v>
      </c>
      <c r="N12" s="435">
        <f>L12-M12</f>
        <v>-6</v>
      </c>
      <c r="O12" s="435">
        <f t="shared" si="2"/>
        <v>6000</v>
      </c>
      <c r="P12" s="442">
        <f t="shared" si="3"/>
        <v>0.006</v>
      </c>
      <c r="Q12" s="716"/>
    </row>
    <row r="13" spans="1:17" s="707" customFormat="1" ht="15.75" customHeight="1">
      <c r="A13" s="347">
        <v>5</v>
      </c>
      <c r="B13" s="445" t="s">
        <v>16</v>
      </c>
      <c r="C13" s="425">
        <v>4864913</v>
      </c>
      <c r="D13" s="451" t="s">
        <v>12</v>
      </c>
      <c r="E13" s="415" t="s">
        <v>354</v>
      </c>
      <c r="F13" s="425">
        <v>-1000</v>
      </c>
      <c r="G13" s="434">
        <v>917053</v>
      </c>
      <c r="H13" s="435">
        <v>917215</v>
      </c>
      <c r="I13" s="435">
        <f>G13-H13</f>
        <v>-162</v>
      </c>
      <c r="J13" s="435">
        <f t="shared" si="0"/>
        <v>162000</v>
      </c>
      <c r="K13" s="442">
        <f t="shared" si="1"/>
        <v>0.162</v>
      </c>
      <c r="L13" s="434">
        <v>933750</v>
      </c>
      <c r="M13" s="435">
        <v>933778</v>
      </c>
      <c r="N13" s="435">
        <f>L13-M13</f>
        <v>-28</v>
      </c>
      <c r="O13" s="435">
        <f t="shared" si="2"/>
        <v>28000</v>
      </c>
      <c r="P13" s="442">
        <f t="shared" si="3"/>
        <v>0.028</v>
      </c>
      <c r="Q13" s="716"/>
    </row>
    <row r="14" spans="1:17" ht="15.75" customHeight="1">
      <c r="A14" s="347"/>
      <c r="B14" s="446" t="s">
        <v>21</v>
      </c>
      <c r="C14" s="425"/>
      <c r="D14" s="452"/>
      <c r="E14" s="415"/>
      <c r="F14" s="425"/>
      <c r="G14" s="431"/>
      <c r="H14" s="432"/>
      <c r="I14" s="432"/>
      <c r="J14" s="432"/>
      <c r="K14" s="433"/>
      <c r="L14" s="431"/>
      <c r="M14" s="432"/>
      <c r="N14" s="432"/>
      <c r="O14" s="432"/>
      <c r="P14" s="433"/>
      <c r="Q14" s="179"/>
    </row>
    <row r="15" spans="1:17" s="707" customFormat="1" ht="15.75" customHeight="1">
      <c r="A15" s="347">
        <v>6</v>
      </c>
      <c r="B15" s="445" t="s">
        <v>15</v>
      </c>
      <c r="C15" s="425">
        <v>4864982</v>
      </c>
      <c r="D15" s="451" t="s">
        <v>12</v>
      </c>
      <c r="E15" s="415" t="s">
        <v>354</v>
      </c>
      <c r="F15" s="425">
        <v>-1000</v>
      </c>
      <c r="G15" s="434">
        <v>23028</v>
      </c>
      <c r="H15" s="435">
        <v>22971</v>
      </c>
      <c r="I15" s="435">
        <f>G15-H15</f>
        <v>57</v>
      </c>
      <c r="J15" s="435">
        <f t="shared" si="0"/>
        <v>-57000</v>
      </c>
      <c r="K15" s="442">
        <f t="shared" si="1"/>
        <v>-0.057</v>
      </c>
      <c r="L15" s="434">
        <v>17964</v>
      </c>
      <c r="M15" s="435">
        <v>17967</v>
      </c>
      <c r="N15" s="435">
        <f>L15-M15</f>
        <v>-3</v>
      </c>
      <c r="O15" s="435">
        <f t="shared" si="2"/>
        <v>3000</v>
      </c>
      <c r="P15" s="442">
        <f t="shared" si="3"/>
        <v>0.003</v>
      </c>
      <c r="Q15" s="716"/>
    </row>
    <row r="16" spans="1:17" s="707" customFormat="1" ht="15.75" customHeight="1">
      <c r="A16" s="347">
        <v>7</v>
      </c>
      <c r="B16" s="445" t="s">
        <v>16</v>
      </c>
      <c r="C16" s="425">
        <v>4864983</v>
      </c>
      <c r="D16" s="451" t="s">
        <v>12</v>
      </c>
      <c r="E16" s="415" t="s">
        <v>354</v>
      </c>
      <c r="F16" s="425">
        <v>-1000</v>
      </c>
      <c r="G16" s="434">
        <v>11917</v>
      </c>
      <c r="H16" s="435">
        <v>12387</v>
      </c>
      <c r="I16" s="435">
        <f>G16-H16</f>
        <v>-470</v>
      </c>
      <c r="J16" s="435">
        <f t="shared" si="0"/>
        <v>470000</v>
      </c>
      <c r="K16" s="442">
        <f t="shared" si="1"/>
        <v>0.47</v>
      </c>
      <c r="L16" s="434">
        <v>11637</v>
      </c>
      <c r="M16" s="435">
        <v>11648</v>
      </c>
      <c r="N16" s="435">
        <f>L16-M16</f>
        <v>-11</v>
      </c>
      <c r="O16" s="435">
        <f t="shared" si="2"/>
        <v>11000</v>
      </c>
      <c r="P16" s="442">
        <f t="shared" si="3"/>
        <v>0.011</v>
      </c>
      <c r="Q16" s="716"/>
    </row>
    <row r="17" spans="1:17" s="707" customFormat="1" ht="20.25" customHeight="1">
      <c r="A17" s="347">
        <v>8</v>
      </c>
      <c r="B17" s="445" t="s">
        <v>22</v>
      </c>
      <c r="C17" s="425">
        <v>4864953</v>
      </c>
      <c r="D17" s="451" t="s">
        <v>12</v>
      </c>
      <c r="E17" s="415" t="s">
        <v>354</v>
      </c>
      <c r="F17" s="425">
        <v>-1250</v>
      </c>
      <c r="G17" s="434">
        <v>13832</v>
      </c>
      <c r="H17" s="435">
        <v>14204</v>
      </c>
      <c r="I17" s="435">
        <f>G17-H17</f>
        <v>-372</v>
      </c>
      <c r="J17" s="435">
        <f t="shared" si="0"/>
        <v>465000</v>
      </c>
      <c r="K17" s="442">
        <f t="shared" si="1"/>
        <v>0.465</v>
      </c>
      <c r="L17" s="434">
        <v>994575</v>
      </c>
      <c r="M17" s="435">
        <v>994581</v>
      </c>
      <c r="N17" s="435">
        <f>L17-M17</f>
        <v>-6</v>
      </c>
      <c r="O17" s="435">
        <f t="shared" si="2"/>
        <v>7500</v>
      </c>
      <c r="P17" s="442">
        <f t="shared" si="3"/>
        <v>0.0075</v>
      </c>
      <c r="Q17" s="743"/>
    </row>
    <row r="18" spans="1:17" s="707" customFormat="1" ht="15.75" customHeight="1">
      <c r="A18" s="347">
        <v>9</v>
      </c>
      <c r="B18" s="445" t="s">
        <v>23</v>
      </c>
      <c r="C18" s="425">
        <v>4864984</v>
      </c>
      <c r="D18" s="451" t="s">
        <v>12</v>
      </c>
      <c r="E18" s="415" t="s">
        <v>354</v>
      </c>
      <c r="F18" s="425">
        <v>-1000</v>
      </c>
      <c r="G18" s="434">
        <v>15617</v>
      </c>
      <c r="H18" s="435">
        <v>6430</v>
      </c>
      <c r="I18" s="435">
        <f>G18-H18</f>
        <v>9187</v>
      </c>
      <c r="J18" s="435">
        <f t="shared" si="0"/>
        <v>-9187000</v>
      </c>
      <c r="K18" s="442">
        <f t="shared" si="1"/>
        <v>-9.187</v>
      </c>
      <c r="L18" s="434">
        <v>983902</v>
      </c>
      <c r="M18" s="435">
        <v>983906</v>
      </c>
      <c r="N18" s="435">
        <f>L18-M18</f>
        <v>-4</v>
      </c>
      <c r="O18" s="435">
        <f t="shared" si="2"/>
        <v>4000</v>
      </c>
      <c r="P18" s="442">
        <f t="shared" si="3"/>
        <v>0.004</v>
      </c>
      <c r="Q18" s="716"/>
    </row>
    <row r="19" spans="1:17" ht="15.75" customHeight="1">
      <c r="A19" s="347"/>
      <c r="B19" s="446" t="s">
        <v>24</v>
      </c>
      <c r="C19" s="425"/>
      <c r="D19" s="452"/>
      <c r="E19" s="415"/>
      <c r="F19" s="425"/>
      <c r="G19" s="431"/>
      <c r="H19" s="432"/>
      <c r="I19" s="432"/>
      <c r="J19" s="432"/>
      <c r="K19" s="433"/>
      <c r="L19" s="431"/>
      <c r="M19" s="432"/>
      <c r="N19" s="432"/>
      <c r="O19" s="432"/>
      <c r="P19" s="433"/>
      <c r="Q19" s="179"/>
    </row>
    <row r="20" spans="1:17" s="742" customFormat="1" ht="15.75" customHeight="1">
      <c r="A20" s="347">
        <v>10</v>
      </c>
      <c r="B20" s="445" t="s">
        <v>15</v>
      </c>
      <c r="C20" s="425">
        <v>4864939</v>
      </c>
      <c r="D20" s="451" t="s">
        <v>12</v>
      </c>
      <c r="E20" s="415" t="s">
        <v>354</v>
      </c>
      <c r="F20" s="425">
        <v>-1000</v>
      </c>
      <c r="G20" s="434">
        <v>30337</v>
      </c>
      <c r="H20" s="435">
        <v>31026</v>
      </c>
      <c r="I20" s="435">
        <f>G20-H20</f>
        <v>-689</v>
      </c>
      <c r="J20" s="435">
        <f t="shared" si="0"/>
        <v>689000</v>
      </c>
      <c r="K20" s="442">
        <f t="shared" si="1"/>
        <v>0.689</v>
      </c>
      <c r="L20" s="434">
        <v>9032</v>
      </c>
      <c r="M20" s="435">
        <v>9032</v>
      </c>
      <c r="N20" s="435">
        <f>L20-M20</f>
        <v>0</v>
      </c>
      <c r="O20" s="435">
        <f t="shared" si="2"/>
        <v>0</v>
      </c>
      <c r="P20" s="442">
        <f t="shared" si="3"/>
        <v>0</v>
      </c>
      <c r="Q20" s="716"/>
    </row>
    <row r="21" spans="1:17" ht="15.75" customHeight="1">
      <c r="A21" s="347">
        <v>11</v>
      </c>
      <c r="B21" s="445" t="s">
        <v>25</v>
      </c>
      <c r="C21" s="425">
        <v>4864940</v>
      </c>
      <c r="D21" s="451" t="s">
        <v>12</v>
      </c>
      <c r="E21" s="415" t="s">
        <v>354</v>
      </c>
      <c r="F21" s="425">
        <v>-1000</v>
      </c>
      <c r="G21" s="431">
        <v>991089</v>
      </c>
      <c r="H21" s="432">
        <v>991830</v>
      </c>
      <c r="I21" s="432">
        <f>G21-H21</f>
        <v>-741</v>
      </c>
      <c r="J21" s="432">
        <f t="shared" si="0"/>
        <v>741000</v>
      </c>
      <c r="K21" s="433">
        <f t="shared" si="1"/>
        <v>0.741</v>
      </c>
      <c r="L21" s="431">
        <v>3213</v>
      </c>
      <c r="M21" s="432">
        <v>3213</v>
      </c>
      <c r="N21" s="432">
        <f>L21-M21</f>
        <v>0</v>
      </c>
      <c r="O21" s="432">
        <f t="shared" si="2"/>
        <v>0</v>
      </c>
      <c r="P21" s="433">
        <f t="shared" si="3"/>
        <v>0</v>
      </c>
      <c r="Q21" s="179"/>
    </row>
    <row r="22" spans="1:17" ht="16.5">
      <c r="A22" s="347">
        <v>12</v>
      </c>
      <c r="B22" s="445" t="s">
        <v>22</v>
      </c>
      <c r="C22" s="425">
        <v>5128410</v>
      </c>
      <c r="D22" s="451" t="s">
        <v>12</v>
      </c>
      <c r="E22" s="415" t="s">
        <v>354</v>
      </c>
      <c r="F22" s="425">
        <v>-1000</v>
      </c>
      <c r="G22" s="431">
        <v>990936</v>
      </c>
      <c r="H22" s="432">
        <v>991702</v>
      </c>
      <c r="I22" s="432">
        <f>G22-H22</f>
        <v>-766</v>
      </c>
      <c r="J22" s="432">
        <f t="shared" si="0"/>
        <v>766000</v>
      </c>
      <c r="K22" s="433">
        <f t="shared" si="1"/>
        <v>0.766</v>
      </c>
      <c r="L22" s="431">
        <v>998017</v>
      </c>
      <c r="M22" s="432">
        <v>998017</v>
      </c>
      <c r="N22" s="432">
        <f>L22-M22</f>
        <v>0</v>
      </c>
      <c r="O22" s="432">
        <f t="shared" si="2"/>
        <v>0</v>
      </c>
      <c r="P22" s="433">
        <f t="shared" si="3"/>
        <v>0</v>
      </c>
      <c r="Q22" s="596"/>
    </row>
    <row r="23" spans="1:17" ht="18.75" customHeight="1">
      <c r="A23" s="347">
        <v>13</v>
      </c>
      <c r="B23" s="445" t="s">
        <v>26</v>
      </c>
      <c r="C23" s="425">
        <v>4865060</v>
      </c>
      <c r="D23" s="451" t="s">
        <v>12</v>
      </c>
      <c r="E23" s="415" t="s">
        <v>354</v>
      </c>
      <c r="F23" s="425">
        <v>1000</v>
      </c>
      <c r="G23" s="431">
        <v>893140</v>
      </c>
      <c r="H23" s="432">
        <v>896821</v>
      </c>
      <c r="I23" s="432">
        <f>G23-H23</f>
        <v>-3681</v>
      </c>
      <c r="J23" s="432">
        <f t="shared" si="0"/>
        <v>-3681000</v>
      </c>
      <c r="K23" s="433">
        <f t="shared" si="1"/>
        <v>-3.681</v>
      </c>
      <c r="L23" s="431">
        <v>920488</v>
      </c>
      <c r="M23" s="432">
        <v>920488</v>
      </c>
      <c r="N23" s="432">
        <f>L23-M23</f>
        <v>0</v>
      </c>
      <c r="O23" s="432">
        <f t="shared" si="2"/>
        <v>0</v>
      </c>
      <c r="P23" s="433">
        <f t="shared" si="3"/>
        <v>0</v>
      </c>
      <c r="Q23" s="179"/>
    </row>
    <row r="24" spans="1:17" ht="15.75" customHeight="1">
      <c r="A24" s="347"/>
      <c r="B24" s="446" t="s">
        <v>27</v>
      </c>
      <c r="C24" s="425"/>
      <c r="D24" s="452"/>
      <c r="E24" s="415"/>
      <c r="F24" s="425"/>
      <c r="G24" s="431"/>
      <c r="H24" s="432"/>
      <c r="I24" s="432"/>
      <c r="J24" s="432"/>
      <c r="K24" s="433"/>
      <c r="L24" s="431"/>
      <c r="M24" s="432"/>
      <c r="N24" s="432"/>
      <c r="O24" s="432"/>
      <c r="P24" s="433"/>
      <c r="Q24" s="179"/>
    </row>
    <row r="25" spans="1:17" ht="15.75" customHeight="1">
      <c r="A25" s="347">
        <v>14</v>
      </c>
      <c r="B25" s="445" t="s">
        <v>15</v>
      </c>
      <c r="C25" s="425">
        <v>4865034</v>
      </c>
      <c r="D25" s="451" t="s">
        <v>12</v>
      </c>
      <c r="E25" s="415" t="s">
        <v>354</v>
      </c>
      <c r="F25" s="425">
        <v>-1000</v>
      </c>
      <c r="G25" s="431">
        <v>987271</v>
      </c>
      <c r="H25" s="432">
        <v>987631</v>
      </c>
      <c r="I25" s="432">
        <f>G25-H25</f>
        <v>-360</v>
      </c>
      <c r="J25" s="432">
        <f t="shared" si="0"/>
        <v>360000</v>
      </c>
      <c r="K25" s="433">
        <f t="shared" si="1"/>
        <v>0.36</v>
      </c>
      <c r="L25" s="431">
        <v>16836</v>
      </c>
      <c r="M25" s="432">
        <v>16836</v>
      </c>
      <c r="N25" s="432">
        <f>L25-M25</f>
        <v>0</v>
      </c>
      <c r="O25" s="432">
        <f t="shared" si="2"/>
        <v>0</v>
      </c>
      <c r="P25" s="433">
        <f t="shared" si="3"/>
        <v>0</v>
      </c>
      <c r="Q25" s="179"/>
    </row>
    <row r="26" spans="1:17" ht="15.75" customHeight="1">
      <c r="A26" s="347">
        <v>15</v>
      </c>
      <c r="B26" s="445" t="s">
        <v>16</v>
      </c>
      <c r="C26" s="425">
        <v>4865035</v>
      </c>
      <c r="D26" s="451" t="s">
        <v>12</v>
      </c>
      <c r="E26" s="415" t="s">
        <v>354</v>
      </c>
      <c r="F26" s="425">
        <v>-1000</v>
      </c>
      <c r="G26" s="431">
        <v>998318</v>
      </c>
      <c r="H26" s="432">
        <v>998434</v>
      </c>
      <c r="I26" s="432">
        <f>G26-H26</f>
        <v>-116</v>
      </c>
      <c r="J26" s="432">
        <f t="shared" si="0"/>
        <v>116000</v>
      </c>
      <c r="K26" s="433">
        <f t="shared" si="1"/>
        <v>0.116</v>
      </c>
      <c r="L26" s="431">
        <v>20152</v>
      </c>
      <c r="M26" s="432">
        <v>20152</v>
      </c>
      <c r="N26" s="432">
        <f>L26-M26</f>
        <v>0</v>
      </c>
      <c r="O26" s="432">
        <f t="shared" si="2"/>
        <v>0</v>
      </c>
      <c r="P26" s="433">
        <f t="shared" si="3"/>
        <v>0</v>
      </c>
      <c r="Q26" s="179"/>
    </row>
    <row r="27" spans="1:17" ht="15.75" customHeight="1">
      <c r="A27" s="347">
        <v>16</v>
      </c>
      <c r="B27" s="445" t="s">
        <v>17</v>
      </c>
      <c r="C27" s="425">
        <v>4865052</v>
      </c>
      <c r="D27" s="451" t="s">
        <v>12</v>
      </c>
      <c r="E27" s="415" t="s">
        <v>354</v>
      </c>
      <c r="F27" s="425">
        <v>-1000</v>
      </c>
      <c r="G27" s="431">
        <v>2337</v>
      </c>
      <c r="H27" s="432">
        <v>2189</v>
      </c>
      <c r="I27" s="432">
        <f>G27-H27</f>
        <v>148</v>
      </c>
      <c r="J27" s="432">
        <f t="shared" si="0"/>
        <v>-148000</v>
      </c>
      <c r="K27" s="433">
        <f t="shared" si="1"/>
        <v>-0.148</v>
      </c>
      <c r="L27" s="431">
        <v>999980</v>
      </c>
      <c r="M27" s="432">
        <v>999980</v>
      </c>
      <c r="N27" s="432">
        <f>L27-M27</f>
        <v>0</v>
      </c>
      <c r="O27" s="432">
        <f t="shared" si="2"/>
        <v>0</v>
      </c>
      <c r="P27" s="433">
        <f t="shared" si="3"/>
        <v>0</v>
      </c>
      <c r="Q27" s="179"/>
    </row>
    <row r="28" spans="1:17" ht="15.75" customHeight="1">
      <c r="A28" s="347"/>
      <c r="B28" s="446" t="s">
        <v>28</v>
      </c>
      <c r="C28" s="425"/>
      <c r="D28" s="452"/>
      <c r="E28" s="415"/>
      <c r="F28" s="425"/>
      <c r="G28" s="431"/>
      <c r="H28" s="432"/>
      <c r="I28" s="432"/>
      <c r="J28" s="432"/>
      <c r="K28" s="433"/>
      <c r="L28" s="431"/>
      <c r="M28" s="432"/>
      <c r="N28" s="432"/>
      <c r="O28" s="432"/>
      <c r="P28" s="433"/>
      <c r="Q28" s="179"/>
    </row>
    <row r="29" spans="1:17" s="707" customFormat="1" ht="15.75" customHeight="1">
      <c r="A29" s="347">
        <v>17</v>
      </c>
      <c r="B29" s="445" t="s">
        <v>29</v>
      </c>
      <c r="C29" s="425">
        <v>4864800</v>
      </c>
      <c r="D29" s="451" t="s">
        <v>12</v>
      </c>
      <c r="E29" s="415" t="s">
        <v>354</v>
      </c>
      <c r="F29" s="425">
        <v>200</v>
      </c>
      <c r="G29" s="434">
        <v>999926</v>
      </c>
      <c r="H29" s="435">
        <v>999926</v>
      </c>
      <c r="I29" s="435">
        <f aca="true" t="shared" si="4" ref="I29:I34">G29-H29</f>
        <v>0</v>
      </c>
      <c r="J29" s="435">
        <f t="shared" si="0"/>
        <v>0</v>
      </c>
      <c r="K29" s="442">
        <f t="shared" si="1"/>
        <v>0</v>
      </c>
      <c r="L29" s="434">
        <v>985921</v>
      </c>
      <c r="M29" s="435">
        <v>987017</v>
      </c>
      <c r="N29" s="435">
        <f aca="true" t="shared" si="5" ref="N29:N34">L29-M29</f>
        <v>-1096</v>
      </c>
      <c r="O29" s="435">
        <f t="shared" si="2"/>
        <v>-219200</v>
      </c>
      <c r="P29" s="442">
        <f t="shared" si="3"/>
        <v>-0.2192</v>
      </c>
      <c r="Q29" s="720"/>
    </row>
    <row r="30" spans="1:17" s="707" customFormat="1" ht="15.75" customHeight="1">
      <c r="A30" s="347">
        <v>18</v>
      </c>
      <c r="B30" s="445" t="s">
        <v>30</v>
      </c>
      <c r="C30" s="425">
        <v>4864887</v>
      </c>
      <c r="D30" s="451" t="s">
        <v>12</v>
      </c>
      <c r="E30" s="415" t="s">
        <v>354</v>
      </c>
      <c r="F30" s="425">
        <v>1000</v>
      </c>
      <c r="G30" s="434">
        <v>661</v>
      </c>
      <c r="H30" s="435">
        <v>661</v>
      </c>
      <c r="I30" s="435">
        <f t="shared" si="4"/>
        <v>0</v>
      </c>
      <c r="J30" s="435">
        <f t="shared" si="0"/>
        <v>0</v>
      </c>
      <c r="K30" s="442">
        <f t="shared" si="1"/>
        <v>0</v>
      </c>
      <c r="L30" s="434">
        <v>29477</v>
      </c>
      <c r="M30" s="435">
        <v>29605</v>
      </c>
      <c r="N30" s="435">
        <f t="shared" si="5"/>
        <v>-128</v>
      </c>
      <c r="O30" s="435">
        <f t="shared" si="2"/>
        <v>-128000</v>
      </c>
      <c r="P30" s="442">
        <f t="shared" si="3"/>
        <v>-0.128</v>
      </c>
      <c r="Q30" s="716"/>
    </row>
    <row r="31" spans="1:17" s="707" customFormat="1" ht="15.75" customHeight="1">
      <c r="A31" s="347">
        <v>19</v>
      </c>
      <c r="B31" s="445" t="s">
        <v>31</v>
      </c>
      <c r="C31" s="425">
        <v>4864798</v>
      </c>
      <c r="D31" s="451" t="s">
        <v>12</v>
      </c>
      <c r="E31" s="415" t="s">
        <v>354</v>
      </c>
      <c r="F31" s="425">
        <v>100</v>
      </c>
      <c r="G31" s="434">
        <v>4722</v>
      </c>
      <c r="H31" s="435">
        <v>4391</v>
      </c>
      <c r="I31" s="435">
        <f t="shared" si="4"/>
        <v>331</v>
      </c>
      <c r="J31" s="435">
        <f t="shared" si="0"/>
        <v>33100</v>
      </c>
      <c r="K31" s="442">
        <f t="shared" si="1"/>
        <v>0.0331</v>
      </c>
      <c r="L31" s="434">
        <v>161577</v>
      </c>
      <c r="M31" s="435">
        <v>161576</v>
      </c>
      <c r="N31" s="435">
        <f t="shared" si="5"/>
        <v>1</v>
      </c>
      <c r="O31" s="435">
        <f t="shared" si="2"/>
        <v>100</v>
      </c>
      <c r="P31" s="442">
        <f t="shared" si="3"/>
        <v>0.0001</v>
      </c>
      <c r="Q31" s="716"/>
    </row>
    <row r="32" spans="1:17" s="707" customFormat="1" ht="15.75" customHeight="1">
      <c r="A32" s="347">
        <v>20</v>
      </c>
      <c r="B32" s="445" t="s">
        <v>32</v>
      </c>
      <c r="C32" s="425">
        <v>4864799</v>
      </c>
      <c r="D32" s="451" t="s">
        <v>12</v>
      </c>
      <c r="E32" s="415" t="s">
        <v>354</v>
      </c>
      <c r="F32" s="425">
        <v>100</v>
      </c>
      <c r="G32" s="434">
        <v>19554</v>
      </c>
      <c r="H32" s="435">
        <v>15737</v>
      </c>
      <c r="I32" s="435">
        <f t="shared" si="4"/>
        <v>3817</v>
      </c>
      <c r="J32" s="435">
        <f t="shared" si="0"/>
        <v>381700</v>
      </c>
      <c r="K32" s="442">
        <f t="shared" si="1"/>
        <v>0.3817</v>
      </c>
      <c r="L32" s="434">
        <v>240823</v>
      </c>
      <c r="M32" s="435">
        <v>240823</v>
      </c>
      <c r="N32" s="435">
        <f t="shared" si="5"/>
        <v>0</v>
      </c>
      <c r="O32" s="435">
        <f t="shared" si="2"/>
        <v>0</v>
      </c>
      <c r="P32" s="442">
        <f t="shared" si="3"/>
        <v>0</v>
      </c>
      <c r="Q32" s="716"/>
    </row>
    <row r="33" spans="1:17" s="707" customFormat="1" ht="15.75" customHeight="1">
      <c r="A33" s="347">
        <v>21</v>
      </c>
      <c r="B33" s="445" t="s">
        <v>33</v>
      </c>
      <c r="C33" s="425">
        <v>4864888</v>
      </c>
      <c r="D33" s="451" t="s">
        <v>12</v>
      </c>
      <c r="E33" s="415" t="s">
        <v>354</v>
      </c>
      <c r="F33" s="425">
        <v>1000</v>
      </c>
      <c r="G33" s="434">
        <v>996431</v>
      </c>
      <c r="H33" s="435">
        <v>996348</v>
      </c>
      <c r="I33" s="435">
        <f t="shared" si="4"/>
        <v>83</v>
      </c>
      <c r="J33" s="435">
        <f t="shared" si="0"/>
        <v>83000</v>
      </c>
      <c r="K33" s="442">
        <f t="shared" si="1"/>
        <v>0.083</v>
      </c>
      <c r="L33" s="434">
        <v>3602</v>
      </c>
      <c r="M33" s="435">
        <v>3603</v>
      </c>
      <c r="N33" s="435">
        <f t="shared" si="5"/>
        <v>-1</v>
      </c>
      <c r="O33" s="435">
        <f t="shared" si="2"/>
        <v>-1000</v>
      </c>
      <c r="P33" s="442">
        <f t="shared" si="3"/>
        <v>-0.001</v>
      </c>
      <c r="Q33" s="716"/>
    </row>
    <row r="34" spans="1:17" s="707" customFormat="1" ht="17.25" customHeight="1">
      <c r="A34" s="347">
        <v>22</v>
      </c>
      <c r="B34" s="445" t="s">
        <v>382</v>
      </c>
      <c r="C34" s="425">
        <v>5128402</v>
      </c>
      <c r="D34" s="451" t="s">
        <v>12</v>
      </c>
      <c r="E34" s="415" t="s">
        <v>354</v>
      </c>
      <c r="F34" s="425">
        <v>1000</v>
      </c>
      <c r="G34" s="434">
        <v>449</v>
      </c>
      <c r="H34" s="348">
        <v>321</v>
      </c>
      <c r="I34" s="435">
        <f t="shared" si="4"/>
        <v>128</v>
      </c>
      <c r="J34" s="435">
        <f t="shared" si="0"/>
        <v>128000</v>
      </c>
      <c r="K34" s="442">
        <f t="shared" si="1"/>
        <v>0.128</v>
      </c>
      <c r="L34" s="434">
        <v>8324</v>
      </c>
      <c r="M34" s="348">
        <v>8382</v>
      </c>
      <c r="N34" s="435">
        <f t="shared" si="5"/>
        <v>-58</v>
      </c>
      <c r="O34" s="435">
        <f t="shared" si="2"/>
        <v>-58000</v>
      </c>
      <c r="P34" s="442">
        <f t="shared" si="3"/>
        <v>-0.058</v>
      </c>
      <c r="Q34" s="743"/>
    </row>
    <row r="35" spans="1:17" s="707" customFormat="1" ht="17.25" customHeight="1">
      <c r="A35" s="347"/>
      <c r="B35" s="445"/>
      <c r="C35" s="425"/>
      <c r="D35" s="451"/>
      <c r="E35" s="415"/>
      <c r="F35" s="425"/>
      <c r="G35" s="434"/>
      <c r="H35" s="348"/>
      <c r="I35" s="435"/>
      <c r="J35" s="435"/>
      <c r="K35" s="442"/>
      <c r="L35" s="434"/>
      <c r="M35" s="348"/>
      <c r="N35" s="435"/>
      <c r="O35" s="435"/>
      <c r="P35" s="442">
        <v>0.056</v>
      </c>
      <c r="Q35" s="815" t="s">
        <v>433</v>
      </c>
    </row>
    <row r="36" spans="1:17" ht="15.75" customHeight="1">
      <c r="A36" s="347"/>
      <c r="B36" s="447" t="s">
        <v>34</v>
      </c>
      <c r="C36" s="425"/>
      <c r="D36" s="451"/>
      <c r="E36" s="415"/>
      <c r="F36" s="425"/>
      <c r="G36" s="431"/>
      <c r="H36" s="432"/>
      <c r="I36" s="432"/>
      <c r="J36" s="432"/>
      <c r="K36" s="433"/>
      <c r="L36" s="431"/>
      <c r="M36" s="432"/>
      <c r="N36" s="432"/>
      <c r="O36" s="432"/>
      <c r="P36" s="433"/>
      <c r="Q36" s="179"/>
    </row>
    <row r="37" spans="1:17" s="707" customFormat="1" ht="15.75" customHeight="1">
      <c r="A37" s="347">
        <v>23</v>
      </c>
      <c r="B37" s="445" t="s">
        <v>379</v>
      </c>
      <c r="C37" s="425">
        <v>4865057</v>
      </c>
      <c r="D37" s="451" t="s">
        <v>12</v>
      </c>
      <c r="E37" s="415" t="s">
        <v>354</v>
      </c>
      <c r="F37" s="425">
        <v>1000</v>
      </c>
      <c r="G37" s="434">
        <v>639390</v>
      </c>
      <c r="H37" s="435">
        <v>639892</v>
      </c>
      <c r="I37" s="435">
        <f>G37-H37</f>
        <v>-502</v>
      </c>
      <c r="J37" s="435">
        <f t="shared" si="0"/>
        <v>-502000</v>
      </c>
      <c r="K37" s="442">
        <f t="shared" si="1"/>
        <v>-0.502</v>
      </c>
      <c r="L37" s="434">
        <v>797622</v>
      </c>
      <c r="M37" s="435">
        <v>797623</v>
      </c>
      <c r="N37" s="435">
        <f>L37-M37</f>
        <v>-1</v>
      </c>
      <c r="O37" s="435">
        <f t="shared" si="2"/>
        <v>-1000</v>
      </c>
      <c r="P37" s="442">
        <f t="shared" si="3"/>
        <v>-0.001</v>
      </c>
      <c r="Q37" s="743"/>
    </row>
    <row r="38" spans="1:17" s="707" customFormat="1" ht="15.75" customHeight="1">
      <c r="A38" s="347">
        <v>24</v>
      </c>
      <c r="B38" s="445" t="s">
        <v>380</v>
      </c>
      <c r="C38" s="425">
        <v>4865058</v>
      </c>
      <c r="D38" s="451" t="s">
        <v>12</v>
      </c>
      <c r="E38" s="415" t="s">
        <v>354</v>
      </c>
      <c r="F38" s="425">
        <v>1000</v>
      </c>
      <c r="G38" s="434">
        <v>648222</v>
      </c>
      <c r="H38" s="435">
        <v>648449</v>
      </c>
      <c r="I38" s="435">
        <f>G38-H38</f>
        <v>-227</v>
      </c>
      <c r="J38" s="435">
        <f t="shared" si="0"/>
        <v>-227000</v>
      </c>
      <c r="K38" s="442">
        <f t="shared" si="1"/>
        <v>-0.227</v>
      </c>
      <c r="L38" s="434">
        <v>830705</v>
      </c>
      <c r="M38" s="435">
        <v>830705</v>
      </c>
      <c r="N38" s="435">
        <f>L38-M38</f>
        <v>0</v>
      </c>
      <c r="O38" s="435">
        <f t="shared" si="2"/>
        <v>0</v>
      </c>
      <c r="P38" s="442">
        <f t="shared" si="3"/>
        <v>0</v>
      </c>
      <c r="Q38" s="743"/>
    </row>
    <row r="39" spans="1:17" s="707" customFormat="1" ht="15.75" customHeight="1">
      <c r="A39" s="347">
        <v>25</v>
      </c>
      <c r="B39" s="445" t="s">
        <v>35</v>
      </c>
      <c r="C39" s="425">
        <v>4864902</v>
      </c>
      <c r="D39" s="451" t="s">
        <v>12</v>
      </c>
      <c r="E39" s="415" t="s">
        <v>354</v>
      </c>
      <c r="F39" s="425">
        <v>400</v>
      </c>
      <c r="G39" s="347">
        <v>2294</v>
      </c>
      <c r="H39" s="348">
        <v>2041</v>
      </c>
      <c r="I39" s="348">
        <f>G39-H39</f>
        <v>253</v>
      </c>
      <c r="J39" s="348">
        <f t="shared" si="0"/>
        <v>101200</v>
      </c>
      <c r="K39" s="713">
        <f t="shared" si="1"/>
        <v>0.1012</v>
      </c>
      <c r="L39" s="347">
        <v>999653</v>
      </c>
      <c r="M39" s="348">
        <v>999653</v>
      </c>
      <c r="N39" s="348">
        <f>L39-M39</f>
        <v>0</v>
      </c>
      <c r="O39" s="348">
        <f t="shared" si="2"/>
        <v>0</v>
      </c>
      <c r="P39" s="713">
        <f t="shared" si="3"/>
        <v>0</v>
      </c>
      <c r="Q39" s="719"/>
    </row>
    <row r="40" spans="1:17" s="707" customFormat="1" ht="15.75" customHeight="1">
      <c r="A40" s="347">
        <v>26</v>
      </c>
      <c r="B40" s="445" t="s">
        <v>36</v>
      </c>
      <c r="C40" s="425">
        <v>5128405</v>
      </c>
      <c r="D40" s="451" t="s">
        <v>12</v>
      </c>
      <c r="E40" s="415" t="s">
        <v>354</v>
      </c>
      <c r="F40" s="425">
        <v>500</v>
      </c>
      <c r="G40" s="434">
        <v>2704</v>
      </c>
      <c r="H40" s="435">
        <v>2630</v>
      </c>
      <c r="I40" s="435">
        <f>G40-H40</f>
        <v>74</v>
      </c>
      <c r="J40" s="435">
        <f t="shared" si="0"/>
        <v>37000</v>
      </c>
      <c r="K40" s="442">
        <f t="shared" si="1"/>
        <v>0.037</v>
      </c>
      <c r="L40" s="434">
        <v>4164</v>
      </c>
      <c r="M40" s="435">
        <v>4168</v>
      </c>
      <c r="N40" s="435">
        <f>L40-M40</f>
        <v>-4</v>
      </c>
      <c r="O40" s="435">
        <f t="shared" si="2"/>
        <v>-2000</v>
      </c>
      <c r="P40" s="442">
        <f t="shared" si="3"/>
        <v>-0.002</v>
      </c>
      <c r="Q40" s="716"/>
    </row>
    <row r="41" spans="1:17" ht="16.5" customHeight="1">
      <c r="A41" s="347"/>
      <c r="B41" s="446" t="s">
        <v>37</v>
      </c>
      <c r="C41" s="425"/>
      <c r="D41" s="452"/>
      <c r="E41" s="415"/>
      <c r="F41" s="425"/>
      <c r="G41" s="431"/>
      <c r="H41" s="432"/>
      <c r="I41" s="432"/>
      <c r="J41" s="432"/>
      <c r="K41" s="433"/>
      <c r="L41" s="431"/>
      <c r="M41" s="432"/>
      <c r="N41" s="432"/>
      <c r="O41" s="432"/>
      <c r="P41" s="433"/>
      <c r="Q41" s="179"/>
    </row>
    <row r="42" spans="1:17" s="811" customFormat="1" ht="17.25" customHeight="1">
      <c r="A42" s="810">
        <v>27</v>
      </c>
      <c r="B42" s="810" t="s">
        <v>38</v>
      </c>
      <c r="C42" s="425">
        <v>4865054</v>
      </c>
      <c r="D42" s="810" t="s">
        <v>12</v>
      </c>
      <c r="E42" s="810" t="s">
        <v>354</v>
      </c>
      <c r="F42" s="425">
        <v>-1000</v>
      </c>
      <c r="G42" s="431">
        <v>16340</v>
      </c>
      <c r="H42" s="508">
        <v>15689</v>
      </c>
      <c r="I42" s="508">
        <f>G42-H42</f>
        <v>651</v>
      </c>
      <c r="J42" s="508">
        <f t="shared" si="0"/>
        <v>-651000</v>
      </c>
      <c r="K42" s="508">
        <f t="shared" si="1"/>
        <v>-0.651</v>
      </c>
      <c r="L42" s="809">
        <v>981108</v>
      </c>
      <c r="M42" s="508">
        <v>981108</v>
      </c>
      <c r="N42" s="508">
        <f>L42-M42</f>
        <v>0</v>
      </c>
      <c r="O42" s="508">
        <f t="shared" si="2"/>
        <v>0</v>
      </c>
      <c r="P42" s="508">
        <f t="shared" si="3"/>
        <v>0</v>
      </c>
      <c r="Q42" s="716"/>
    </row>
    <row r="43" spans="1:17" s="126" customFormat="1" ht="17.25" customHeight="1">
      <c r="A43" s="348">
        <v>28</v>
      </c>
      <c r="B43" s="445" t="s">
        <v>16</v>
      </c>
      <c r="C43" s="425">
        <v>4865036</v>
      </c>
      <c r="D43" s="451" t="s">
        <v>12</v>
      </c>
      <c r="E43" s="415" t="s">
        <v>354</v>
      </c>
      <c r="F43" s="425">
        <v>-1000</v>
      </c>
      <c r="G43" s="431">
        <v>5558</v>
      </c>
      <c r="H43" s="435">
        <v>6021</v>
      </c>
      <c r="I43" s="348">
        <f>G43-H43</f>
        <v>-463</v>
      </c>
      <c r="J43" s="348">
        <f t="shared" si="0"/>
        <v>463000</v>
      </c>
      <c r="K43" s="348">
        <f t="shared" si="1"/>
        <v>0.463</v>
      </c>
      <c r="L43" s="431">
        <v>999444</v>
      </c>
      <c r="M43" s="435">
        <v>999444</v>
      </c>
      <c r="N43" s="348">
        <f>L43-M43</f>
        <v>0</v>
      </c>
      <c r="O43" s="348">
        <f t="shared" si="2"/>
        <v>0</v>
      </c>
      <c r="P43" s="348">
        <f t="shared" si="3"/>
        <v>0</v>
      </c>
      <c r="Q43" s="716"/>
    </row>
    <row r="44" spans="1:17" ht="15.75" customHeight="1">
      <c r="A44" s="347"/>
      <c r="B44" s="446" t="s">
        <v>39</v>
      </c>
      <c r="C44" s="425"/>
      <c r="D44" s="452"/>
      <c r="E44" s="415"/>
      <c r="F44" s="425"/>
      <c r="G44" s="431"/>
      <c r="H44" s="432"/>
      <c r="I44" s="432"/>
      <c r="J44" s="432"/>
      <c r="K44" s="433"/>
      <c r="L44" s="431"/>
      <c r="M44" s="432"/>
      <c r="N44" s="432"/>
      <c r="O44" s="432"/>
      <c r="P44" s="433"/>
      <c r="Q44" s="179"/>
    </row>
    <row r="45" spans="1:17" ht="15.75" customHeight="1">
      <c r="A45" s="347">
        <v>29</v>
      </c>
      <c r="B45" s="445" t="s">
        <v>40</v>
      </c>
      <c r="C45" s="425">
        <v>4865056</v>
      </c>
      <c r="D45" s="451" t="s">
        <v>12</v>
      </c>
      <c r="E45" s="415" t="s">
        <v>354</v>
      </c>
      <c r="F45" s="425">
        <v>-1000</v>
      </c>
      <c r="G45" s="431">
        <v>998115</v>
      </c>
      <c r="H45" s="432">
        <v>997037</v>
      </c>
      <c r="I45" s="432">
        <f>G45-H45</f>
        <v>1078</v>
      </c>
      <c r="J45" s="432">
        <f t="shared" si="0"/>
        <v>-1078000</v>
      </c>
      <c r="K45" s="433">
        <f t="shared" si="1"/>
        <v>-1.078</v>
      </c>
      <c r="L45" s="431">
        <v>924247</v>
      </c>
      <c r="M45" s="432">
        <v>924247</v>
      </c>
      <c r="N45" s="432">
        <f>L45-M45</f>
        <v>0</v>
      </c>
      <c r="O45" s="432">
        <f t="shared" si="2"/>
        <v>0</v>
      </c>
      <c r="P45" s="433">
        <f t="shared" si="3"/>
        <v>0</v>
      </c>
      <c r="Q45" s="179"/>
    </row>
    <row r="46" spans="1:17" ht="15.75" customHeight="1">
      <c r="A46" s="347"/>
      <c r="B46" s="446" t="s">
        <v>390</v>
      </c>
      <c r="C46" s="425"/>
      <c r="D46" s="451"/>
      <c r="E46" s="415"/>
      <c r="F46" s="425"/>
      <c r="G46" s="431"/>
      <c r="H46" s="432"/>
      <c r="I46" s="432"/>
      <c r="J46" s="432"/>
      <c r="K46" s="433"/>
      <c r="L46" s="431"/>
      <c r="M46" s="432"/>
      <c r="N46" s="432"/>
      <c r="O46" s="432"/>
      <c r="P46" s="433"/>
      <c r="Q46" s="179"/>
    </row>
    <row r="47" spans="1:17" s="707" customFormat="1" ht="18.75" customHeight="1">
      <c r="A47" s="347">
        <v>30</v>
      </c>
      <c r="B47" s="445" t="s">
        <v>397</v>
      </c>
      <c r="C47" s="425">
        <v>4865049</v>
      </c>
      <c r="D47" s="451" t="s">
        <v>12</v>
      </c>
      <c r="E47" s="415" t="s">
        <v>354</v>
      </c>
      <c r="F47" s="425">
        <v>-1000</v>
      </c>
      <c r="G47" s="434">
        <v>4142</v>
      </c>
      <c r="H47" s="435">
        <v>3453</v>
      </c>
      <c r="I47" s="435">
        <f>G47-H47</f>
        <v>689</v>
      </c>
      <c r="J47" s="435">
        <f t="shared" si="0"/>
        <v>-689000</v>
      </c>
      <c r="K47" s="442">
        <f t="shared" si="1"/>
        <v>-0.689</v>
      </c>
      <c r="L47" s="434">
        <v>999153</v>
      </c>
      <c r="M47" s="435">
        <v>999188</v>
      </c>
      <c r="N47" s="435">
        <f>L47-M47</f>
        <v>-35</v>
      </c>
      <c r="O47" s="435">
        <f t="shared" si="2"/>
        <v>35000</v>
      </c>
      <c r="P47" s="442">
        <f t="shared" si="3"/>
        <v>0.035</v>
      </c>
      <c r="Q47" s="744"/>
    </row>
    <row r="48" spans="1:17" ht="15.75" customHeight="1">
      <c r="A48" s="347">
        <v>31</v>
      </c>
      <c r="B48" s="445" t="s">
        <v>391</v>
      </c>
      <c r="C48" s="425">
        <v>4865022</v>
      </c>
      <c r="D48" s="451" t="s">
        <v>12</v>
      </c>
      <c r="E48" s="415" t="s">
        <v>354</v>
      </c>
      <c r="F48" s="425">
        <v>-1000</v>
      </c>
      <c r="G48" s="431">
        <v>58449</v>
      </c>
      <c r="H48" s="432">
        <v>56982</v>
      </c>
      <c r="I48" s="432">
        <f>G48-H48</f>
        <v>1467</v>
      </c>
      <c r="J48" s="432">
        <f t="shared" si="0"/>
        <v>-1467000</v>
      </c>
      <c r="K48" s="433">
        <f t="shared" si="1"/>
        <v>-1.467</v>
      </c>
      <c r="L48" s="431">
        <v>2562</v>
      </c>
      <c r="M48" s="432">
        <v>2551</v>
      </c>
      <c r="N48" s="432">
        <f>L48-M48</f>
        <v>11</v>
      </c>
      <c r="O48" s="432">
        <f t="shared" si="2"/>
        <v>-11000</v>
      </c>
      <c r="P48" s="433">
        <f t="shared" si="3"/>
        <v>-0.011</v>
      </c>
      <c r="Q48" s="564"/>
    </row>
    <row r="49" spans="1:17" ht="15.75" customHeight="1">
      <c r="A49" s="347"/>
      <c r="B49" s="447" t="s">
        <v>412</v>
      </c>
      <c r="C49" s="425"/>
      <c r="D49" s="451"/>
      <c r="E49" s="415"/>
      <c r="F49" s="425"/>
      <c r="G49" s="431"/>
      <c r="H49" s="432"/>
      <c r="I49" s="432"/>
      <c r="J49" s="432"/>
      <c r="K49" s="433"/>
      <c r="L49" s="431"/>
      <c r="M49" s="432"/>
      <c r="N49" s="432"/>
      <c r="O49" s="432"/>
      <c r="P49" s="433"/>
      <c r="Q49" s="564"/>
    </row>
    <row r="50" spans="1:17" ht="15.75" customHeight="1">
      <c r="A50" s="347">
        <v>32</v>
      </c>
      <c r="B50" s="445" t="s">
        <v>15</v>
      </c>
      <c r="C50" s="425">
        <v>5128463</v>
      </c>
      <c r="D50" s="451" t="s">
        <v>12</v>
      </c>
      <c r="E50" s="415" t="s">
        <v>354</v>
      </c>
      <c r="F50" s="425">
        <v>-1000</v>
      </c>
      <c r="G50" s="431">
        <v>999852</v>
      </c>
      <c r="H50" s="435">
        <v>999911</v>
      </c>
      <c r="I50" s="432">
        <f>G50-H50</f>
        <v>-59</v>
      </c>
      <c r="J50" s="432">
        <f>$F50*I50</f>
        <v>59000</v>
      </c>
      <c r="K50" s="433">
        <f>J50/1000000</f>
        <v>0.059</v>
      </c>
      <c r="L50" s="431">
        <v>998731</v>
      </c>
      <c r="M50" s="432">
        <v>998731</v>
      </c>
      <c r="N50" s="432">
        <f>L50-M50</f>
        <v>0</v>
      </c>
      <c r="O50" s="432">
        <f>$F50*N50</f>
        <v>0</v>
      </c>
      <c r="P50" s="433">
        <f>O50/1000000</f>
        <v>0</v>
      </c>
      <c r="Q50" s="564"/>
    </row>
    <row r="51" spans="1:17" ht="22.5" customHeight="1">
      <c r="A51" s="347">
        <v>33</v>
      </c>
      <c r="B51" s="445" t="s">
        <v>16</v>
      </c>
      <c r="C51" s="425">
        <v>5128456</v>
      </c>
      <c r="D51" s="451" t="s">
        <v>12</v>
      </c>
      <c r="E51" s="415" t="s">
        <v>354</v>
      </c>
      <c r="F51" s="425">
        <v>-1000</v>
      </c>
      <c r="G51" s="434">
        <v>2438</v>
      </c>
      <c r="H51" s="348">
        <v>2438</v>
      </c>
      <c r="I51" s="435">
        <f>G51-H51</f>
        <v>0</v>
      </c>
      <c r="J51" s="435">
        <f>$F51*I51</f>
        <v>0</v>
      </c>
      <c r="K51" s="442">
        <f>J51/1000000</f>
        <v>0</v>
      </c>
      <c r="L51" s="434">
        <v>999995</v>
      </c>
      <c r="M51" s="435">
        <v>999995</v>
      </c>
      <c r="N51" s="435">
        <f>L51-M51</f>
        <v>0</v>
      </c>
      <c r="O51" s="435">
        <f>$F51*N51</f>
        <v>0</v>
      </c>
      <c r="P51" s="442">
        <f>O51/1000000</f>
        <v>0</v>
      </c>
      <c r="Q51" s="736"/>
    </row>
    <row r="52" spans="1:17" ht="17.25" customHeight="1">
      <c r="A52" s="347"/>
      <c r="B52" s="447" t="s">
        <v>416</v>
      </c>
      <c r="C52" s="425"/>
      <c r="D52" s="451"/>
      <c r="E52" s="415"/>
      <c r="F52" s="425"/>
      <c r="G52" s="434"/>
      <c r="H52" s="435"/>
      <c r="I52" s="435"/>
      <c r="J52" s="435"/>
      <c r="K52" s="442"/>
      <c r="L52" s="434"/>
      <c r="M52" s="435"/>
      <c r="N52" s="435"/>
      <c r="O52" s="435"/>
      <c r="P52" s="442"/>
      <c r="Q52" s="736"/>
    </row>
    <row r="53" spans="1:17" s="707" customFormat="1" ht="15.75" customHeight="1">
      <c r="A53" s="347">
        <v>34</v>
      </c>
      <c r="B53" s="445" t="s">
        <v>15</v>
      </c>
      <c r="C53" s="425">
        <v>4864903</v>
      </c>
      <c r="D53" s="451" t="s">
        <v>12</v>
      </c>
      <c r="E53" s="415" t="s">
        <v>354</v>
      </c>
      <c r="F53" s="425">
        <v>-1000</v>
      </c>
      <c r="G53" s="434">
        <v>999252</v>
      </c>
      <c r="H53" s="435">
        <v>999792</v>
      </c>
      <c r="I53" s="435">
        <f>G53-H53</f>
        <v>-540</v>
      </c>
      <c r="J53" s="435">
        <f>$F53*I53</f>
        <v>540000</v>
      </c>
      <c r="K53" s="442">
        <f>J53/1000000</f>
        <v>0.54</v>
      </c>
      <c r="L53" s="434">
        <v>999993</v>
      </c>
      <c r="M53" s="435">
        <v>999993</v>
      </c>
      <c r="N53" s="435">
        <f>L53-M53</f>
        <v>0</v>
      </c>
      <c r="O53" s="435">
        <f>$F53*N53</f>
        <v>0</v>
      </c>
      <c r="P53" s="442">
        <f>O53/1000000</f>
        <v>0</v>
      </c>
      <c r="Q53" s="710"/>
    </row>
    <row r="54" spans="1:17" s="707" customFormat="1" ht="15" customHeight="1">
      <c r="A54" s="347">
        <v>35</v>
      </c>
      <c r="B54" s="445" t="s">
        <v>16</v>
      </c>
      <c r="C54" s="425">
        <v>4864946</v>
      </c>
      <c r="D54" s="451" t="s">
        <v>12</v>
      </c>
      <c r="E54" s="415" t="s">
        <v>354</v>
      </c>
      <c r="F54" s="425">
        <v>-1000</v>
      </c>
      <c r="G54" s="434">
        <v>999916</v>
      </c>
      <c r="H54" s="435">
        <v>999817</v>
      </c>
      <c r="I54" s="435">
        <f>G54-H54</f>
        <v>99</v>
      </c>
      <c r="J54" s="435">
        <f>$F54*I54</f>
        <v>-99000</v>
      </c>
      <c r="K54" s="442">
        <f>J54/1000000</f>
        <v>-0.099</v>
      </c>
      <c r="L54" s="434">
        <v>999995</v>
      </c>
      <c r="M54" s="435">
        <v>999995</v>
      </c>
      <c r="N54" s="435">
        <f>L54-M54</f>
        <v>0</v>
      </c>
      <c r="O54" s="435">
        <f>$F54*N54</f>
        <v>0</v>
      </c>
      <c r="P54" s="442">
        <f>O54/1000000</f>
        <v>0</v>
      </c>
      <c r="Q54" s="710"/>
    </row>
    <row r="55" spans="1:17" ht="15.75" customHeight="1">
      <c r="A55" s="347"/>
      <c r="B55" s="447" t="s">
        <v>389</v>
      </c>
      <c r="C55" s="425"/>
      <c r="D55" s="451"/>
      <c r="E55" s="415"/>
      <c r="F55" s="425"/>
      <c r="G55" s="431"/>
      <c r="H55" s="432"/>
      <c r="I55" s="432"/>
      <c r="J55" s="432"/>
      <c r="K55" s="433"/>
      <c r="L55" s="431"/>
      <c r="M55" s="432"/>
      <c r="N55" s="432"/>
      <c r="O55" s="432"/>
      <c r="P55" s="433"/>
      <c r="Q55" s="179"/>
    </row>
    <row r="56" spans="1:17" ht="15.75" customHeight="1">
      <c r="A56" s="347"/>
      <c r="B56" s="447" t="s">
        <v>45</v>
      </c>
      <c r="C56" s="425"/>
      <c r="D56" s="451"/>
      <c r="E56" s="415"/>
      <c r="F56" s="425"/>
      <c r="G56" s="431"/>
      <c r="H56" s="432"/>
      <c r="I56" s="432"/>
      <c r="J56" s="432"/>
      <c r="K56" s="433"/>
      <c r="L56" s="431"/>
      <c r="M56" s="432"/>
      <c r="N56" s="432"/>
      <c r="O56" s="432"/>
      <c r="P56" s="433"/>
      <c r="Q56" s="179"/>
    </row>
    <row r="57" spans="1:17" s="707" customFormat="1" ht="15.75" customHeight="1">
      <c r="A57" s="347">
        <v>36</v>
      </c>
      <c r="B57" s="445" t="s">
        <v>46</v>
      </c>
      <c r="C57" s="425">
        <v>4864843</v>
      </c>
      <c r="D57" s="451" t="s">
        <v>12</v>
      </c>
      <c r="E57" s="415" t="s">
        <v>354</v>
      </c>
      <c r="F57" s="425">
        <v>1000</v>
      </c>
      <c r="G57" s="434">
        <v>1776</v>
      </c>
      <c r="H57" s="435">
        <v>1766</v>
      </c>
      <c r="I57" s="435">
        <f>G57-H57</f>
        <v>10</v>
      </c>
      <c r="J57" s="435">
        <f t="shared" si="0"/>
        <v>10000</v>
      </c>
      <c r="K57" s="442">
        <f t="shared" si="1"/>
        <v>0.01</v>
      </c>
      <c r="L57" s="434">
        <v>23391</v>
      </c>
      <c r="M57" s="435">
        <v>23266</v>
      </c>
      <c r="N57" s="435">
        <f>L57-M57</f>
        <v>125</v>
      </c>
      <c r="O57" s="435">
        <f t="shared" si="2"/>
        <v>125000</v>
      </c>
      <c r="P57" s="442">
        <f t="shared" si="3"/>
        <v>0.125</v>
      </c>
      <c r="Q57" s="716"/>
    </row>
    <row r="58" spans="1:17" s="707" customFormat="1" ht="15.75" customHeight="1" thickBot="1">
      <c r="A58" s="745">
        <v>37</v>
      </c>
      <c r="B58" s="746" t="s">
        <v>47</v>
      </c>
      <c r="C58" s="409">
        <v>4864844</v>
      </c>
      <c r="D58" s="453" t="s">
        <v>12</v>
      </c>
      <c r="E58" s="416" t="s">
        <v>354</v>
      </c>
      <c r="F58" s="409">
        <v>1000</v>
      </c>
      <c r="G58" s="434">
        <v>230</v>
      </c>
      <c r="H58" s="715">
        <v>214</v>
      </c>
      <c r="I58" s="715">
        <f>G58-H58</f>
        <v>16</v>
      </c>
      <c r="J58" s="715">
        <f t="shared" si="0"/>
        <v>16000</v>
      </c>
      <c r="K58" s="747">
        <f t="shared" si="1"/>
        <v>0.016</v>
      </c>
      <c r="L58" s="434">
        <v>2829</v>
      </c>
      <c r="M58" s="715">
        <v>2697</v>
      </c>
      <c r="N58" s="715">
        <f>L58-M58</f>
        <v>132</v>
      </c>
      <c r="O58" s="715">
        <f t="shared" si="2"/>
        <v>132000</v>
      </c>
      <c r="P58" s="747">
        <f t="shared" si="3"/>
        <v>0.132</v>
      </c>
      <c r="Q58" s="748"/>
    </row>
    <row r="59" spans="1:17" ht="21.75" customHeight="1" thickBot="1" thickTop="1">
      <c r="A59" s="348"/>
      <c r="B59" s="762" t="s">
        <v>319</v>
      </c>
      <c r="C59" s="45"/>
      <c r="D59" s="452"/>
      <c r="E59" s="415"/>
      <c r="F59" s="45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215" t="str">
        <f>Q1</f>
        <v>OCTOBER-2014</v>
      </c>
    </row>
    <row r="60" spans="1:17" ht="15.75" customHeight="1" thickTop="1">
      <c r="A60" s="346"/>
      <c r="B60" s="444" t="s">
        <v>48</v>
      </c>
      <c r="C60" s="406"/>
      <c r="D60" s="454"/>
      <c r="E60" s="454"/>
      <c r="F60" s="406"/>
      <c r="G60" s="440"/>
      <c r="H60" s="439"/>
      <c r="I60" s="439"/>
      <c r="J60" s="439"/>
      <c r="K60" s="441"/>
      <c r="L60" s="440"/>
      <c r="M60" s="439"/>
      <c r="N60" s="439"/>
      <c r="O60" s="439"/>
      <c r="P60" s="441"/>
      <c r="Q60" s="178"/>
    </row>
    <row r="61" spans="1:17" ht="15.75" customHeight="1">
      <c r="A61" s="347">
        <v>38</v>
      </c>
      <c r="B61" s="448" t="s">
        <v>85</v>
      </c>
      <c r="C61" s="425">
        <v>4865169</v>
      </c>
      <c r="D61" s="452" t="s">
        <v>12</v>
      </c>
      <c r="E61" s="415" t="s">
        <v>354</v>
      </c>
      <c r="F61" s="425">
        <v>1000</v>
      </c>
      <c r="G61" s="431">
        <v>1259</v>
      </c>
      <c r="H61" s="432">
        <v>1274</v>
      </c>
      <c r="I61" s="432">
        <f>G61-H61</f>
        <v>-15</v>
      </c>
      <c r="J61" s="432">
        <f t="shared" si="0"/>
        <v>-15000</v>
      </c>
      <c r="K61" s="433">
        <f t="shared" si="1"/>
        <v>-0.015</v>
      </c>
      <c r="L61" s="431">
        <v>61321</v>
      </c>
      <c r="M61" s="432">
        <v>61321</v>
      </c>
      <c r="N61" s="432">
        <f>L61-M61</f>
        <v>0</v>
      </c>
      <c r="O61" s="432">
        <f t="shared" si="2"/>
        <v>0</v>
      </c>
      <c r="P61" s="433">
        <f t="shared" si="3"/>
        <v>0</v>
      </c>
      <c r="Q61" s="179"/>
    </row>
    <row r="62" spans="1:17" ht="15.75" customHeight="1">
      <c r="A62" s="347"/>
      <c r="B62" s="446" t="s">
        <v>316</v>
      </c>
      <c r="C62" s="425"/>
      <c r="D62" s="452"/>
      <c r="E62" s="415"/>
      <c r="F62" s="425"/>
      <c r="G62" s="434"/>
      <c r="H62" s="435"/>
      <c r="I62" s="432"/>
      <c r="J62" s="432"/>
      <c r="K62" s="433"/>
      <c r="L62" s="434"/>
      <c r="M62" s="432"/>
      <c r="N62" s="432"/>
      <c r="O62" s="432"/>
      <c r="P62" s="433"/>
      <c r="Q62" s="179"/>
    </row>
    <row r="63" spans="1:17" s="742" customFormat="1" ht="15.75" customHeight="1">
      <c r="A63" s="347">
        <v>39</v>
      </c>
      <c r="B63" s="445" t="s">
        <v>315</v>
      </c>
      <c r="C63" s="425">
        <v>4864806</v>
      </c>
      <c r="D63" s="452" t="s">
        <v>12</v>
      </c>
      <c r="E63" s="415" t="s">
        <v>354</v>
      </c>
      <c r="F63" s="425">
        <v>125</v>
      </c>
      <c r="G63" s="434">
        <v>168964</v>
      </c>
      <c r="H63" s="435">
        <v>168402</v>
      </c>
      <c r="I63" s="435">
        <f>G63-H63</f>
        <v>562</v>
      </c>
      <c r="J63" s="435">
        <f>$F63*I63</f>
        <v>70250</v>
      </c>
      <c r="K63" s="442">
        <f>J63/1000000</f>
        <v>0.07025</v>
      </c>
      <c r="L63" s="434">
        <v>260317</v>
      </c>
      <c r="M63" s="435">
        <v>260374</v>
      </c>
      <c r="N63" s="435">
        <f>L63-M63</f>
        <v>-57</v>
      </c>
      <c r="O63" s="435">
        <f>$F63*N63</f>
        <v>-7125</v>
      </c>
      <c r="P63" s="442">
        <f>O63/1000000</f>
        <v>-0.007125</v>
      </c>
      <c r="Q63" s="716"/>
    </row>
    <row r="64" spans="1:17" ht="15.75" customHeight="1">
      <c r="A64" s="347"/>
      <c r="B64" s="373" t="s">
        <v>54</v>
      </c>
      <c r="C64" s="426"/>
      <c r="D64" s="455"/>
      <c r="E64" s="455"/>
      <c r="F64" s="426"/>
      <c r="G64" s="431"/>
      <c r="H64" s="432"/>
      <c r="I64" s="432"/>
      <c r="J64" s="432"/>
      <c r="K64" s="433"/>
      <c r="L64" s="431"/>
      <c r="M64" s="432"/>
      <c r="N64" s="432"/>
      <c r="O64" s="432"/>
      <c r="P64" s="433"/>
      <c r="Q64" s="179"/>
    </row>
    <row r="65" spans="1:17" ht="15.75" customHeight="1">
      <c r="A65" s="347">
        <v>40</v>
      </c>
      <c r="B65" s="449" t="s">
        <v>55</v>
      </c>
      <c r="C65" s="426">
        <v>4865090</v>
      </c>
      <c r="D65" s="456" t="s">
        <v>12</v>
      </c>
      <c r="E65" s="415" t="s">
        <v>354</v>
      </c>
      <c r="F65" s="426">
        <v>100</v>
      </c>
      <c r="G65" s="431">
        <v>9342</v>
      </c>
      <c r="H65" s="432">
        <v>9371</v>
      </c>
      <c r="I65" s="432">
        <f>G65-H65</f>
        <v>-29</v>
      </c>
      <c r="J65" s="432">
        <f>$F65*I65</f>
        <v>-2900</v>
      </c>
      <c r="K65" s="433">
        <f>J65/1000000</f>
        <v>-0.0029</v>
      </c>
      <c r="L65" s="431">
        <v>29020</v>
      </c>
      <c r="M65" s="432">
        <v>29011</v>
      </c>
      <c r="N65" s="432">
        <f>L65-M65</f>
        <v>9</v>
      </c>
      <c r="O65" s="432">
        <f>$F65*N65</f>
        <v>900</v>
      </c>
      <c r="P65" s="433">
        <f>O65/1000000</f>
        <v>0.0009</v>
      </c>
      <c r="Q65" s="528"/>
    </row>
    <row r="66" spans="1:17" ht="15.75" customHeight="1">
      <c r="A66" s="347">
        <v>41</v>
      </c>
      <c r="B66" s="449" t="s">
        <v>56</v>
      </c>
      <c r="C66" s="426">
        <v>4902519</v>
      </c>
      <c r="D66" s="456" t="s">
        <v>12</v>
      </c>
      <c r="E66" s="415" t="s">
        <v>354</v>
      </c>
      <c r="F66" s="426">
        <v>100</v>
      </c>
      <c r="G66" s="431">
        <v>11175</v>
      </c>
      <c r="H66" s="432">
        <v>11078</v>
      </c>
      <c r="I66" s="432">
        <f>G66-H66</f>
        <v>97</v>
      </c>
      <c r="J66" s="432">
        <f>$F66*I66</f>
        <v>9700</v>
      </c>
      <c r="K66" s="433">
        <f>J66/1000000</f>
        <v>0.0097</v>
      </c>
      <c r="L66" s="431">
        <v>57682</v>
      </c>
      <c r="M66" s="432">
        <v>57163</v>
      </c>
      <c r="N66" s="432">
        <f>L66-M66</f>
        <v>519</v>
      </c>
      <c r="O66" s="432">
        <f>$F66*N66</f>
        <v>51900</v>
      </c>
      <c r="P66" s="433">
        <f>O66/1000000</f>
        <v>0.0519</v>
      </c>
      <c r="Q66" s="179"/>
    </row>
    <row r="67" spans="1:17" ht="15.75" customHeight="1">
      <c r="A67" s="347">
        <v>42</v>
      </c>
      <c r="B67" s="449" t="s">
        <v>57</v>
      </c>
      <c r="C67" s="426">
        <v>4902520</v>
      </c>
      <c r="D67" s="456" t="s">
        <v>12</v>
      </c>
      <c r="E67" s="415" t="s">
        <v>354</v>
      </c>
      <c r="F67" s="426">
        <v>100</v>
      </c>
      <c r="G67" s="431">
        <v>17383</v>
      </c>
      <c r="H67" s="432">
        <v>17255</v>
      </c>
      <c r="I67" s="432">
        <f>G67-H67</f>
        <v>128</v>
      </c>
      <c r="J67" s="432">
        <f>$F67*I67</f>
        <v>12800</v>
      </c>
      <c r="K67" s="433">
        <f>J67/1000000</f>
        <v>0.0128</v>
      </c>
      <c r="L67" s="431">
        <v>60774</v>
      </c>
      <c r="M67" s="432">
        <v>60073</v>
      </c>
      <c r="N67" s="432">
        <f>L67-M67</f>
        <v>701</v>
      </c>
      <c r="O67" s="432">
        <f>$F67*N67</f>
        <v>70100</v>
      </c>
      <c r="P67" s="433">
        <f>O67/1000000</f>
        <v>0.0701</v>
      </c>
      <c r="Q67" s="179"/>
    </row>
    <row r="68" spans="1:17" ht="15.75" customHeight="1">
      <c r="A68" s="347"/>
      <c r="B68" s="373" t="s">
        <v>58</v>
      </c>
      <c r="C68" s="426"/>
      <c r="D68" s="455"/>
      <c r="E68" s="455"/>
      <c r="F68" s="426"/>
      <c r="G68" s="431"/>
      <c r="H68" s="432"/>
      <c r="I68" s="432"/>
      <c r="J68" s="432"/>
      <c r="K68" s="433"/>
      <c r="L68" s="431"/>
      <c r="M68" s="432"/>
      <c r="N68" s="432"/>
      <c r="O68" s="432"/>
      <c r="P68" s="433"/>
      <c r="Q68" s="179"/>
    </row>
    <row r="69" spans="1:17" s="742" customFormat="1" ht="15.75" customHeight="1">
      <c r="A69" s="347">
        <v>43</v>
      </c>
      <c r="B69" s="449" t="s">
        <v>59</v>
      </c>
      <c r="C69" s="426">
        <v>4902554</v>
      </c>
      <c r="D69" s="456" t="s">
        <v>12</v>
      </c>
      <c r="E69" s="415" t="s">
        <v>354</v>
      </c>
      <c r="F69" s="426">
        <v>100</v>
      </c>
      <c r="G69" s="434">
        <v>4290</v>
      </c>
      <c r="H69" s="435">
        <v>3887</v>
      </c>
      <c r="I69" s="435">
        <f>G69-H69</f>
        <v>403</v>
      </c>
      <c r="J69" s="435">
        <f>$F69*I69</f>
        <v>40300</v>
      </c>
      <c r="K69" s="442">
        <f>J69/1000000</f>
        <v>0.0403</v>
      </c>
      <c r="L69" s="434">
        <v>3938</v>
      </c>
      <c r="M69" s="435">
        <v>3814</v>
      </c>
      <c r="N69" s="435">
        <f>L69-M69</f>
        <v>124</v>
      </c>
      <c r="O69" s="435">
        <f>$F69*N69</f>
        <v>12400</v>
      </c>
      <c r="P69" s="442">
        <f>O69/1000000</f>
        <v>0.0124</v>
      </c>
      <c r="Q69" s="716"/>
    </row>
    <row r="70" spans="1:17" s="707" customFormat="1" ht="15.75" customHeight="1">
      <c r="A70" s="347">
        <v>44</v>
      </c>
      <c r="B70" s="449" t="s">
        <v>60</v>
      </c>
      <c r="C70" s="426">
        <v>4902522</v>
      </c>
      <c r="D70" s="456" t="s">
        <v>12</v>
      </c>
      <c r="E70" s="415" t="s">
        <v>354</v>
      </c>
      <c r="F70" s="426">
        <v>100</v>
      </c>
      <c r="G70" s="434">
        <v>840</v>
      </c>
      <c r="H70" s="435">
        <v>840</v>
      </c>
      <c r="I70" s="435">
        <f aca="true" t="shared" si="6" ref="I70:I75">G70-H70</f>
        <v>0</v>
      </c>
      <c r="J70" s="435">
        <f aca="true" t="shared" si="7" ref="J70:J75">$F70*I70</f>
        <v>0</v>
      </c>
      <c r="K70" s="442">
        <f aca="true" t="shared" si="8" ref="K70:K75">J70/1000000</f>
        <v>0</v>
      </c>
      <c r="L70" s="434">
        <v>185</v>
      </c>
      <c r="M70" s="435">
        <v>185</v>
      </c>
      <c r="N70" s="435">
        <f aca="true" t="shared" si="9" ref="N70:N75">L70-M70</f>
        <v>0</v>
      </c>
      <c r="O70" s="435">
        <f aca="true" t="shared" si="10" ref="O70:O75">$F70*N70</f>
        <v>0</v>
      </c>
      <c r="P70" s="442">
        <f aca="true" t="shared" si="11" ref="P70:P75">O70/1000000</f>
        <v>0</v>
      </c>
      <c r="Q70" s="716"/>
    </row>
    <row r="71" spans="1:17" s="707" customFormat="1" ht="15.75" customHeight="1">
      <c r="A71" s="347">
        <v>45</v>
      </c>
      <c r="B71" s="449" t="s">
        <v>61</v>
      </c>
      <c r="C71" s="426">
        <v>4902523</v>
      </c>
      <c r="D71" s="456" t="s">
        <v>12</v>
      </c>
      <c r="E71" s="415" t="s">
        <v>354</v>
      </c>
      <c r="F71" s="426">
        <v>100</v>
      </c>
      <c r="G71" s="434">
        <v>999815</v>
      </c>
      <c r="H71" s="435">
        <v>999815</v>
      </c>
      <c r="I71" s="435">
        <f t="shared" si="6"/>
        <v>0</v>
      </c>
      <c r="J71" s="435">
        <f t="shared" si="7"/>
        <v>0</v>
      </c>
      <c r="K71" s="442">
        <f t="shared" si="8"/>
        <v>0</v>
      </c>
      <c r="L71" s="434">
        <v>999943</v>
      </c>
      <c r="M71" s="435">
        <v>999943</v>
      </c>
      <c r="N71" s="435">
        <f t="shared" si="9"/>
        <v>0</v>
      </c>
      <c r="O71" s="435">
        <f t="shared" si="10"/>
        <v>0</v>
      </c>
      <c r="P71" s="442">
        <f t="shared" si="11"/>
        <v>0</v>
      </c>
      <c r="Q71" s="716"/>
    </row>
    <row r="72" spans="1:17" s="707" customFormat="1" ht="15.75" customHeight="1">
      <c r="A72" s="347">
        <v>46</v>
      </c>
      <c r="B72" s="449" t="s">
        <v>62</v>
      </c>
      <c r="C72" s="426">
        <v>4902547</v>
      </c>
      <c r="D72" s="456" t="s">
        <v>12</v>
      </c>
      <c r="E72" s="415" t="s">
        <v>354</v>
      </c>
      <c r="F72" s="426">
        <v>100</v>
      </c>
      <c r="G72" s="434">
        <v>5885</v>
      </c>
      <c r="H72" s="435">
        <v>5885</v>
      </c>
      <c r="I72" s="435">
        <f>G72-H72</f>
        <v>0</v>
      </c>
      <c r="J72" s="435">
        <f>$F72*I72</f>
        <v>0</v>
      </c>
      <c r="K72" s="442">
        <f>J72/1000000</f>
        <v>0</v>
      </c>
      <c r="L72" s="434">
        <v>8891</v>
      </c>
      <c r="M72" s="435">
        <v>8891</v>
      </c>
      <c r="N72" s="435">
        <f>L72-M72</f>
        <v>0</v>
      </c>
      <c r="O72" s="435">
        <f>$F72*N72</f>
        <v>0</v>
      </c>
      <c r="P72" s="442">
        <f>O72/1000000</f>
        <v>0</v>
      </c>
      <c r="Q72" s="716"/>
    </row>
    <row r="73" spans="1:17" s="707" customFormat="1" ht="15.75" customHeight="1">
      <c r="A73" s="347">
        <v>47</v>
      </c>
      <c r="B73" s="449" t="s">
        <v>63</v>
      </c>
      <c r="C73" s="426">
        <v>4902605</v>
      </c>
      <c r="D73" s="456" t="s">
        <v>12</v>
      </c>
      <c r="E73" s="415" t="s">
        <v>354</v>
      </c>
      <c r="F73" s="717">
        <v>1333.33</v>
      </c>
      <c r="G73" s="434">
        <v>0</v>
      </c>
      <c r="H73" s="435">
        <v>0</v>
      </c>
      <c r="I73" s="435">
        <f t="shared" si="6"/>
        <v>0</v>
      </c>
      <c r="J73" s="435">
        <f t="shared" si="7"/>
        <v>0</v>
      </c>
      <c r="K73" s="442">
        <f t="shared" si="8"/>
        <v>0</v>
      </c>
      <c r="L73" s="434">
        <v>0</v>
      </c>
      <c r="M73" s="435">
        <v>0</v>
      </c>
      <c r="N73" s="435">
        <f t="shared" si="9"/>
        <v>0</v>
      </c>
      <c r="O73" s="435">
        <f t="shared" si="10"/>
        <v>0</v>
      </c>
      <c r="P73" s="442">
        <f t="shared" si="11"/>
        <v>0</v>
      </c>
      <c r="Q73" s="719"/>
    </row>
    <row r="74" spans="1:17" ht="15.75" customHeight="1">
      <c r="A74" s="347">
        <v>48</v>
      </c>
      <c r="B74" s="449" t="s">
        <v>64</v>
      </c>
      <c r="C74" s="426">
        <v>4902526</v>
      </c>
      <c r="D74" s="456" t="s">
        <v>12</v>
      </c>
      <c r="E74" s="415" t="s">
        <v>354</v>
      </c>
      <c r="F74" s="426">
        <v>100</v>
      </c>
      <c r="G74" s="431">
        <v>17739</v>
      </c>
      <c r="H74" s="432">
        <v>17551</v>
      </c>
      <c r="I74" s="432">
        <f t="shared" si="6"/>
        <v>188</v>
      </c>
      <c r="J74" s="432">
        <f t="shared" si="7"/>
        <v>18800</v>
      </c>
      <c r="K74" s="433">
        <f t="shared" si="8"/>
        <v>0.0188</v>
      </c>
      <c r="L74" s="431">
        <v>19485</v>
      </c>
      <c r="M74" s="432">
        <v>19249</v>
      </c>
      <c r="N74" s="432">
        <f t="shared" si="9"/>
        <v>236</v>
      </c>
      <c r="O74" s="432">
        <f t="shared" si="10"/>
        <v>23600</v>
      </c>
      <c r="P74" s="433">
        <f t="shared" si="11"/>
        <v>0.0236</v>
      </c>
      <c r="Q74" s="179"/>
    </row>
    <row r="75" spans="1:17" s="707" customFormat="1" ht="15.75" customHeight="1">
      <c r="A75" s="347">
        <v>49</v>
      </c>
      <c r="B75" s="449" t="s">
        <v>65</v>
      </c>
      <c r="C75" s="426">
        <v>4902529</v>
      </c>
      <c r="D75" s="456" t="s">
        <v>12</v>
      </c>
      <c r="E75" s="415" t="s">
        <v>354</v>
      </c>
      <c r="F75" s="717">
        <v>44.44</v>
      </c>
      <c r="G75" s="434">
        <v>997858</v>
      </c>
      <c r="H75" s="435">
        <v>998168</v>
      </c>
      <c r="I75" s="435">
        <f t="shared" si="6"/>
        <v>-310</v>
      </c>
      <c r="J75" s="435">
        <f t="shared" si="7"/>
        <v>-13776.4</v>
      </c>
      <c r="K75" s="442">
        <f t="shared" si="8"/>
        <v>-0.0137764</v>
      </c>
      <c r="L75" s="434">
        <v>532</v>
      </c>
      <c r="M75" s="435">
        <v>489</v>
      </c>
      <c r="N75" s="435">
        <f t="shared" si="9"/>
        <v>43</v>
      </c>
      <c r="O75" s="435">
        <f t="shared" si="10"/>
        <v>1910.9199999999998</v>
      </c>
      <c r="P75" s="442">
        <f t="shared" si="11"/>
        <v>0.0019109199999999998</v>
      </c>
      <c r="Q75" s="719"/>
    </row>
    <row r="76" spans="1:17" ht="15.75" customHeight="1">
      <c r="A76" s="347"/>
      <c r="B76" s="373" t="s">
        <v>66</v>
      </c>
      <c r="C76" s="426"/>
      <c r="D76" s="455"/>
      <c r="E76" s="455"/>
      <c r="F76" s="426"/>
      <c r="G76" s="431"/>
      <c r="H76" s="432"/>
      <c r="I76" s="432"/>
      <c r="J76" s="432"/>
      <c r="K76" s="433"/>
      <c r="L76" s="431"/>
      <c r="M76" s="432"/>
      <c r="N76" s="432"/>
      <c r="O76" s="432"/>
      <c r="P76" s="433"/>
      <c r="Q76" s="179"/>
    </row>
    <row r="77" spans="1:17" ht="15.75" customHeight="1">
      <c r="A77" s="347">
        <v>50</v>
      </c>
      <c r="B77" s="449" t="s">
        <v>67</v>
      </c>
      <c r="C77" s="426">
        <v>4865091</v>
      </c>
      <c r="D77" s="456" t="s">
        <v>12</v>
      </c>
      <c r="E77" s="415" t="s">
        <v>354</v>
      </c>
      <c r="F77" s="426">
        <v>500</v>
      </c>
      <c r="G77" s="431">
        <v>5631</v>
      </c>
      <c r="H77" s="432">
        <v>5629</v>
      </c>
      <c r="I77" s="432">
        <f>G77-H77</f>
        <v>2</v>
      </c>
      <c r="J77" s="432">
        <f>$F77*I77</f>
        <v>1000</v>
      </c>
      <c r="K77" s="433">
        <f>J77/1000000</f>
        <v>0.001</v>
      </c>
      <c r="L77" s="431">
        <v>31320</v>
      </c>
      <c r="M77" s="432">
        <v>31115</v>
      </c>
      <c r="N77" s="432">
        <f>L77-M77</f>
        <v>205</v>
      </c>
      <c r="O77" s="432">
        <f>$F77*N77</f>
        <v>102500</v>
      </c>
      <c r="P77" s="433">
        <f>O77/1000000</f>
        <v>0.1025</v>
      </c>
      <c r="Q77" s="560"/>
    </row>
    <row r="78" spans="1:17" ht="15.75" customHeight="1">
      <c r="A78" s="347">
        <v>51</v>
      </c>
      <c r="B78" s="449" t="s">
        <v>68</v>
      </c>
      <c r="C78" s="426">
        <v>4902530</v>
      </c>
      <c r="D78" s="456" t="s">
        <v>12</v>
      </c>
      <c r="E78" s="415" t="s">
        <v>354</v>
      </c>
      <c r="F78" s="426">
        <v>500</v>
      </c>
      <c r="G78" s="431">
        <v>3790</v>
      </c>
      <c r="H78" s="432">
        <v>3786</v>
      </c>
      <c r="I78" s="432">
        <f>G78-H78</f>
        <v>4</v>
      </c>
      <c r="J78" s="432">
        <f>$F78*I78</f>
        <v>2000</v>
      </c>
      <c r="K78" s="433">
        <f>J78/1000000</f>
        <v>0.002</v>
      </c>
      <c r="L78" s="431">
        <v>29046</v>
      </c>
      <c r="M78" s="432">
        <v>28941</v>
      </c>
      <c r="N78" s="432">
        <f>L78-M78</f>
        <v>105</v>
      </c>
      <c r="O78" s="432">
        <f>$F78*N78</f>
        <v>52500</v>
      </c>
      <c r="P78" s="433">
        <f>O78/1000000</f>
        <v>0.0525</v>
      </c>
      <c r="Q78" s="179"/>
    </row>
    <row r="79" spans="1:17" ht="15.75" customHeight="1">
      <c r="A79" s="347">
        <v>52</v>
      </c>
      <c r="B79" s="449" t="s">
        <v>69</v>
      </c>
      <c r="C79" s="426">
        <v>4902531</v>
      </c>
      <c r="D79" s="456" t="s">
        <v>12</v>
      </c>
      <c r="E79" s="415" t="s">
        <v>354</v>
      </c>
      <c r="F79" s="426">
        <v>500</v>
      </c>
      <c r="G79" s="431">
        <v>6233</v>
      </c>
      <c r="H79" s="432">
        <v>6158</v>
      </c>
      <c r="I79" s="432">
        <f>G79-H79</f>
        <v>75</v>
      </c>
      <c r="J79" s="432">
        <f>$F79*I79</f>
        <v>37500</v>
      </c>
      <c r="K79" s="433">
        <f>J79/1000000</f>
        <v>0.0375</v>
      </c>
      <c r="L79" s="431">
        <v>14891</v>
      </c>
      <c r="M79" s="432">
        <v>14891</v>
      </c>
      <c r="N79" s="432">
        <f>L79-M79</f>
        <v>0</v>
      </c>
      <c r="O79" s="432">
        <f>$F79*N79</f>
        <v>0</v>
      </c>
      <c r="P79" s="433">
        <f>O79/1000000</f>
        <v>0</v>
      </c>
      <c r="Q79" s="179"/>
    </row>
    <row r="80" spans="1:17" ht="15.75" customHeight="1">
      <c r="A80" s="347">
        <v>53</v>
      </c>
      <c r="B80" s="449" t="s">
        <v>70</v>
      </c>
      <c r="C80" s="426">
        <v>4865072</v>
      </c>
      <c r="D80" s="456" t="s">
        <v>12</v>
      </c>
      <c r="E80" s="415" t="s">
        <v>354</v>
      </c>
      <c r="F80" s="717">
        <v>666.6666666666666</v>
      </c>
      <c r="G80" s="434">
        <v>1268</v>
      </c>
      <c r="H80" s="435">
        <v>1131</v>
      </c>
      <c r="I80" s="435">
        <f>G80-H80</f>
        <v>137</v>
      </c>
      <c r="J80" s="435">
        <f>$F80*I80</f>
        <v>91333.33333333333</v>
      </c>
      <c r="K80" s="442">
        <f>J80/1000000</f>
        <v>0.09133333333333332</v>
      </c>
      <c r="L80" s="434">
        <v>935</v>
      </c>
      <c r="M80" s="435">
        <v>935</v>
      </c>
      <c r="N80" s="435">
        <f>L80-M80</f>
        <v>0</v>
      </c>
      <c r="O80" s="435">
        <f>$F80*N80</f>
        <v>0</v>
      </c>
      <c r="P80" s="442">
        <f>O80/1000000</f>
        <v>0</v>
      </c>
      <c r="Q80" s="716"/>
    </row>
    <row r="81" spans="1:17" ht="15.75" customHeight="1">
      <c r="A81" s="347"/>
      <c r="B81" s="373" t="s">
        <v>72</v>
      </c>
      <c r="C81" s="426"/>
      <c r="D81" s="455"/>
      <c r="E81" s="455"/>
      <c r="F81" s="426"/>
      <c r="G81" s="431"/>
      <c r="H81" s="432"/>
      <c r="I81" s="432"/>
      <c r="J81" s="432"/>
      <c r="K81" s="433"/>
      <c r="L81" s="431"/>
      <c r="M81" s="432"/>
      <c r="N81" s="432"/>
      <c r="O81" s="432"/>
      <c r="P81" s="433"/>
      <c r="Q81" s="179"/>
    </row>
    <row r="82" spans="1:17" s="761" customFormat="1" ht="15.75" customHeight="1">
      <c r="A82" s="347">
        <v>54</v>
      </c>
      <c r="B82" s="449" t="s">
        <v>65</v>
      </c>
      <c r="C82" s="426">
        <v>4902568</v>
      </c>
      <c r="D82" s="456" t="s">
        <v>12</v>
      </c>
      <c r="E82" s="415" t="s">
        <v>354</v>
      </c>
      <c r="F82" s="426"/>
      <c r="G82" s="434">
        <v>999915</v>
      </c>
      <c r="H82" s="435">
        <v>999965</v>
      </c>
      <c r="I82" s="435">
        <f aca="true" t="shared" si="12" ref="I82:I87">G82-H82</f>
        <v>-50</v>
      </c>
      <c r="J82" s="435">
        <f aca="true" t="shared" si="13" ref="J82:J87">$F82*I82</f>
        <v>0</v>
      </c>
      <c r="K82" s="442">
        <f aca="true" t="shared" si="14" ref="K82:K87">J82/1000000</f>
        <v>0</v>
      </c>
      <c r="L82" s="434">
        <v>21</v>
      </c>
      <c r="M82" s="435">
        <v>21</v>
      </c>
      <c r="N82" s="435">
        <f aca="true" t="shared" si="15" ref="N82:N87">L82-M82</f>
        <v>0</v>
      </c>
      <c r="O82" s="435">
        <f aca="true" t="shared" si="16" ref="O82:O87">$F82*N82</f>
        <v>0</v>
      </c>
      <c r="P82" s="442">
        <f aca="true" t="shared" si="17" ref="P82:P87">O82/1000000</f>
        <v>0</v>
      </c>
      <c r="Q82" s="716"/>
    </row>
    <row r="83" spans="1:17" ht="15.75" customHeight="1">
      <c r="A83" s="347">
        <v>55</v>
      </c>
      <c r="B83" s="449" t="s">
        <v>73</v>
      </c>
      <c r="C83" s="426">
        <v>4902536</v>
      </c>
      <c r="D83" s="456" t="s">
        <v>12</v>
      </c>
      <c r="E83" s="415" t="s">
        <v>354</v>
      </c>
      <c r="F83" s="426">
        <v>100</v>
      </c>
      <c r="G83" s="431">
        <v>7772</v>
      </c>
      <c r="H83" s="432">
        <v>7786</v>
      </c>
      <c r="I83" s="432">
        <f t="shared" si="12"/>
        <v>-14</v>
      </c>
      <c r="J83" s="432">
        <f t="shared" si="13"/>
        <v>-1400</v>
      </c>
      <c r="K83" s="433">
        <f t="shared" si="14"/>
        <v>-0.0014</v>
      </c>
      <c r="L83" s="431">
        <v>15271</v>
      </c>
      <c r="M83" s="432">
        <v>15271</v>
      </c>
      <c r="N83" s="432">
        <f t="shared" si="15"/>
        <v>0</v>
      </c>
      <c r="O83" s="432">
        <f t="shared" si="16"/>
        <v>0</v>
      </c>
      <c r="P83" s="433">
        <f t="shared" si="17"/>
        <v>0</v>
      </c>
      <c r="Q83" s="179"/>
    </row>
    <row r="84" spans="1:17" ht="15.75" customHeight="1">
      <c r="A84" s="347">
        <v>56</v>
      </c>
      <c r="B84" s="449" t="s">
        <v>86</v>
      </c>
      <c r="C84" s="426">
        <v>4902537</v>
      </c>
      <c r="D84" s="456" t="s">
        <v>12</v>
      </c>
      <c r="E84" s="415" t="s">
        <v>354</v>
      </c>
      <c r="F84" s="426">
        <v>100</v>
      </c>
      <c r="G84" s="431">
        <v>23885</v>
      </c>
      <c r="H84" s="432">
        <v>23592</v>
      </c>
      <c r="I84" s="432">
        <f t="shared" si="12"/>
        <v>293</v>
      </c>
      <c r="J84" s="432">
        <f t="shared" si="13"/>
        <v>29300</v>
      </c>
      <c r="K84" s="433">
        <f t="shared" si="14"/>
        <v>0.0293</v>
      </c>
      <c r="L84" s="431">
        <v>57130</v>
      </c>
      <c r="M84" s="432">
        <v>57127</v>
      </c>
      <c r="N84" s="432">
        <f t="shared" si="15"/>
        <v>3</v>
      </c>
      <c r="O84" s="432">
        <f t="shared" si="16"/>
        <v>300</v>
      </c>
      <c r="P84" s="433">
        <f t="shared" si="17"/>
        <v>0.0003</v>
      </c>
      <c r="Q84" s="179"/>
    </row>
    <row r="85" spans="1:17" s="707" customFormat="1" ht="15.75" customHeight="1">
      <c r="A85" s="347">
        <v>57</v>
      </c>
      <c r="B85" s="449" t="s">
        <v>74</v>
      </c>
      <c r="C85" s="426">
        <v>4902579</v>
      </c>
      <c r="D85" s="456" t="s">
        <v>12</v>
      </c>
      <c r="E85" s="415" t="s">
        <v>354</v>
      </c>
      <c r="F85" s="426">
        <v>100</v>
      </c>
      <c r="G85" s="434">
        <v>4490</v>
      </c>
      <c r="H85" s="435">
        <v>4490</v>
      </c>
      <c r="I85" s="435">
        <f t="shared" si="12"/>
        <v>0</v>
      </c>
      <c r="J85" s="435">
        <f t="shared" si="13"/>
        <v>0</v>
      </c>
      <c r="K85" s="442">
        <f t="shared" si="14"/>
        <v>0</v>
      </c>
      <c r="L85" s="434">
        <v>999953</v>
      </c>
      <c r="M85" s="435">
        <v>999953</v>
      </c>
      <c r="N85" s="435">
        <f t="shared" si="15"/>
        <v>0</v>
      </c>
      <c r="O85" s="435">
        <f t="shared" si="16"/>
        <v>0</v>
      </c>
      <c r="P85" s="442">
        <f t="shared" si="17"/>
        <v>0</v>
      </c>
      <c r="Q85" s="732"/>
    </row>
    <row r="86" spans="1:17" ht="15.75" customHeight="1">
      <c r="A86" s="347">
        <v>58</v>
      </c>
      <c r="B86" s="449" t="s">
        <v>75</v>
      </c>
      <c r="C86" s="426">
        <v>4902539</v>
      </c>
      <c r="D86" s="456" t="s">
        <v>12</v>
      </c>
      <c r="E86" s="415" t="s">
        <v>354</v>
      </c>
      <c r="F86" s="426">
        <v>100</v>
      </c>
      <c r="G86" s="431">
        <v>998603</v>
      </c>
      <c r="H86" s="432">
        <v>998622</v>
      </c>
      <c r="I86" s="432">
        <f t="shared" si="12"/>
        <v>-19</v>
      </c>
      <c r="J86" s="432">
        <f t="shared" si="13"/>
        <v>-1900</v>
      </c>
      <c r="K86" s="433">
        <f t="shared" si="14"/>
        <v>-0.0019</v>
      </c>
      <c r="L86" s="431">
        <v>61</v>
      </c>
      <c r="M86" s="432">
        <v>61</v>
      </c>
      <c r="N86" s="432">
        <f t="shared" si="15"/>
        <v>0</v>
      </c>
      <c r="O86" s="432">
        <f t="shared" si="16"/>
        <v>0</v>
      </c>
      <c r="P86" s="433">
        <f t="shared" si="17"/>
        <v>0</v>
      </c>
      <c r="Q86" s="179"/>
    </row>
    <row r="87" spans="1:17" ht="15.75" customHeight="1">
      <c r="A87" s="347">
        <v>59</v>
      </c>
      <c r="B87" s="449" t="s">
        <v>61</v>
      </c>
      <c r="C87" s="426">
        <v>4902540</v>
      </c>
      <c r="D87" s="456" t="s">
        <v>12</v>
      </c>
      <c r="E87" s="415" t="s">
        <v>354</v>
      </c>
      <c r="F87" s="426">
        <v>100</v>
      </c>
      <c r="G87" s="431">
        <v>15</v>
      </c>
      <c r="H87" s="432">
        <v>15</v>
      </c>
      <c r="I87" s="432">
        <f t="shared" si="12"/>
        <v>0</v>
      </c>
      <c r="J87" s="432">
        <f t="shared" si="13"/>
        <v>0</v>
      </c>
      <c r="K87" s="433">
        <f t="shared" si="14"/>
        <v>0</v>
      </c>
      <c r="L87" s="431">
        <v>13398</v>
      </c>
      <c r="M87" s="432">
        <v>13398</v>
      </c>
      <c r="N87" s="432">
        <f t="shared" si="15"/>
        <v>0</v>
      </c>
      <c r="O87" s="432">
        <f t="shared" si="16"/>
        <v>0</v>
      </c>
      <c r="P87" s="433">
        <f t="shared" si="17"/>
        <v>0</v>
      </c>
      <c r="Q87" s="179"/>
    </row>
    <row r="88" spans="1:17" ht="15.75" customHeight="1">
      <c r="A88" s="347"/>
      <c r="B88" s="373" t="s">
        <v>76</v>
      </c>
      <c r="C88" s="426"/>
      <c r="D88" s="455"/>
      <c r="E88" s="455"/>
      <c r="F88" s="426"/>
      <c r="G88" s="431"/>
      <c r="H88" s="432"/>
      <c r="I88" s="432"/>
      <c r="J88" s="432"/>
      <c r="K88" s="433"/>
      <c r="L88" s="431"/>
      <c r="M88" s="432"/>
      <c r="N88" s="432"/>
      <c r="O88" s="432"/>
      <c r="P88" s="433"/>
      <c r="Q88" s="179"/>
    </row>
    <row r="89" spans="1:17" s="18" customFormat="1" ht="15.75" customHeight="1">
      <c r="A89" s="509">
        <v>60</v>
      </c>
      <c r="B89" s="812" t="s">
        <v>77</v>
      </c>
      <c r="C89" s="509">
        <v>4902551</v>
      </c>
      <c r="D89" s="509" t="s">
        <v>12</v>
      </c>
      <c r="E89" s="509" t="s">
        <v>354</v>
      </c>
      <c r="F89" s="509">
        <v>100</v>
      </c>
      <c r="G89" s="431">
        <v>175710</v>
      </c>
      <c r="H89" s="509">
        <v>174140</v>
      </c>
      <c r="I89" s="509">
        <f>G89-H89</f>
        <v>1570</v>
      </c>
      <c r="J89" s="509">
        <f>$F89*I89</f>
        <v>157000</v>
      </c>
      <c r="K89" s="509">
        <f>J89/1000000</f>
        <v>0.157</v>
      </c>
      <c r="L89" s="431">
        <v>49974</v>
      </c>
      <c r="M89" s="509">
        <v>49974</v>
      </c>
      <c r="N89" s="509">
        <f>L89-M89</f>
        <v>0</v>
      </c>
      <c r="O89" s="509">
        <f>$F89*N89</f>
        <v>0</v>
      </c>
      <c r="P89" s="509">
        <f>O89/1000000</f>
        <v>0</v>
      </c>
      <c r="Q89" s="179"/>
    </row>
    <row r="90" spans="1:17" ht="15.75" customHeight="1">
      <c r="A90" s="347">
        <v>61</v>
      </c>
      <c r="B90" s="449" t="s">
        <v>78</v>
      </c>
      <c r="C90" s="426">
        <v>4902542</v>
      </c>
      <c r="D90" s="456" t="s">
        <v>12</v>
      </c>
      <c r="E90" s="415" t="s">
        <v>354</v>
      </c>
      <c r="F90" s="426">
        <v>100</v>
      </c>
      <c r="G90" s="431">
        <v>17381</v>
      </c>
      <c r="H90" s="432">
        <v>16862</v>
      </c>
      <c r="I90" s="432">
        <f>G90-H90</f>
        <v>519</v>
      </c>
      <c r="J90" s="432">
        <f>$F90*I90</f>
        <v>51900</v>
      </c>
      <c r="K90" s="433">
        <f>J90/1000000</f>
        <v>0.0519</v>
      </c>
      <c r="L90" s="431">
        <v>64448</v>
      </c>
      <c r="M90" s="432">
        <v>64445</v>
      </c>
      <c r="N90" s="432">
        <f>L90-M90</f>
        <v>3</v>
      </c>
      <c r="O90" s="432">
        <f>$F90*N90</f>
        <v>300</v>
      </c>
      <c r="P90" s="433">
        <f>O90/1000000</f>
        <v>0.0003</v>
      </c>
      <c r="Q90" s="179"/>
    </row>
    <row r="91" spans="1:17" ht="15.75" customHeight="1">
      <c r="A91" s="347">
        <v>62</v>
      </c>
      <c r="B91" s="449" t="s">
        <v>79</v>
      </c>
      <c r="C91" s="426">
        <v>4902544</v>
      </c>
      <c r="D91" s="456" t="s">
        <v>12</v>
      </c>
      <c r="E91" s="415" t="s">
        <v>354</v>
      </c>
      <c r="F91" s="426">
        <v>100</v>
      </c>
      <c r="G91" s="431">
        <v>5328</v>
      </c>
      <c r="H91" s="503">
        <v>4473</v>
      </c>
      <c r="I91" s="432">
        <f>G91-H91</f>
        <v>855</v>
      </c>
      <c r="J91" s="432">
        <f>$F91*I91</f>
        <v>85500</v>
      </c>
      <c r="K91" s="433">
        <f>J91/1000000</f>
        <v>0.0855</v>
      </c>
      <c r="L91" s="431">
        <v>1573</v>
      </c>
      <c r="M91" s="432">
        <v>1567</v>
      </c>
      <c r="N91" s="432">
        <f>L91-M91</f>
        <v>6</v>
      </c>
      <c r="O91" s="432">
        <f>$F91*N91</f>
        <v>600</v>
      </c>
      <c r="P91" s="433">
        <f>O91/1000000</f>
        <v>0.0006</v>
      </c>
      <c r="Q91" s="179"/>
    </row>
    <row r="92" spans="1:17" ht="15.75" customHeight="1">
      <c r="A92" s="347"/>
      <c r="B92" s="373" t="s">
        <v>34</v>
      </c>
      <c r="C92" s="426"/>
      <c r="D92" s="455"/>
      <c r="E92" s="455"/>
      <c r="F92" s="426"/>
      <c r="G92" s="431"/>
      <c r="H92" s="432"/>
      <c r="I92" s="432"/>
      <c r="J92" s="432"/>
      <c r="K92" s="433"/>
      <c r="L92" s="431"/>
      <c r="M92" s="432"/>
      <c r="N92" s="432"/>
      <c r="O92" s="432"/>
      <c r="P92" s="433"/>
      <c r="Q92" s="179"/>
    </row>
    <row r="93" spans="1:17" ht="15.75" customHeight="1">
      <c r="A93" s="728">
        <v>63</v>
      </c>
      <c r="B93" s="449" t="s">
        <v>71</v>
      </c>
      <c r="C93" s="426">
        <v>4864807</v>
      </c>
      <c r="D93" s="456" t="s">
        <v>12</v>
      </c>
      <c r="E93" s="415" t="s">
        <v>354</v>
      </c>
      <c r="F93" s="426">
        <v>100</v>
      </c>
      <c r="G93" s="431">
        <v>151203</v>
      </c>
      <c r="H93" s="432">
        <v>149930</v>
      </c>
      <c r="I93" s="432">
        <f>G93-H93</f>
        <v>1273</v>
      </c>
      <c r="J93" s="432">
        <f>$F93*I93</f>
        <v>127300</v>
      </c>
      <c r="K93" s="433">
        <f>J93/1000000</f>
        <v>0.1273</v>
      </c>
      <c r="L93" s="431">
        <v>20888</v>
      </c>
      <c r="M93" s="432">
        <v>20767</v>
      </c>
      <c r="N93" s="432">
        <f>L93-M93</f>
        <v>121</v>
      </c>
      <c r="O93" s="432">
        <f>$F93*N93</f>
        <v>12100</v>
      </c>
      <c r="P93" s="433">
        <f>O93/1000000</f>
        <v>0.0121</v>
      </c>
      <c r="Q93" s="179"/>
    </row>
    <row r="94" spans="1:17" ht="15.75" customHeight="1">
      <c r="A94" s="728">
        <v>64</v>
      </c>
      <c r="B94" s="449" t="s">
        <v>249</v>
      </c>
      <c r="C94" s="426">
        <v>4865086</v>
      </c>
      <c r="D94" s="456" t="s">
        <v>12</v>
      </c>
      <c r="E94" s="415" t="s">
        <v>354</v>
      </c>
      <c r="F94" s="426">
        <v>100</v>
      </c>
      <c r="G94" s="431">
        <v>22468</v>
      </c>
      <c r="H94" s="432">
        <v>21939</v>
      </c>
      <c r="I94" s="432">
        <f>G94-H94</f>
        <v>529</v>
      </c>
      <c r="J94" s="432">
        <f>$F94*I94</f>
        <v>52900</v>
      </c>
      <c r="K94" s="433">
        <f>J94/1000000</f>
        <v>0.0529</v>
      </c>
      <c r="L94" s="431">
        <v>44418</v>
      </c>
      <c r="M94" s="432">
        <v>44418</v>
      </c>
      <c r="N94" s="432">
        <f>L94-M94</f>
        <v>0</v>
      </c>
      <c r="O94" s="432">
        <f>$F94*N94</f>
        <v>0</v>
      </c>
      <c r="P94" s="433">
        <f>O94/1000000</f>
        <v>0</v>
      </c>
      <c r="Q94" s="179"/>
    </row>
    <row r="95" spans="1:17" ht="15.75" customHeight="1">
      <c r="A95" s="728">
        <v>65</v>
      </c>
      <c r="B95" s="449" t="s">
        <v>84</v>
      </c>
      <c r="C95" s="426">
        <v>4902528</v>
      </c>
      <c r="D95" s="456" t="s">
        <v>12</v>
      </c>
      <c r="E95" s="415" t="s">
        <v>354</v>
      </c>
      <c r="F95" s="426">
        <v>-300</v>
      </c>
      <c r="G95" s="431">
        <v>23</v>
      </c>
      <c r="H95" s="432">
        <v>23</v>
      </c>
      <c r="I95" s="432">
        <f>G95-H95</f>
        <v>0</v>
      </c>
      <c r="J95" s="432">
        <f>$F95*I95</f>
        <v>0</v>
      </c>
      <c r="K95" s="433">
        <f>J95/1000000</f>
        <v>0</v>
      </c>
      <c r="L95" s="431">
        <v>382</v>
      </c>
      <c r="M95" s="432">
        <v>382</v>
      </c>
      <c r="N95" s="432">
        <f>L95-M95</f>
        <v>0</v>
      </c>
      <c r="O95" s="432">
        <f>$F95*N95</f>
        <v>0</v>
      </c>
      <c r="P95" s="433">
        <f>O95/1000000</f>
        <v>0</v>
      </c>
      <c r="Q95" s="542"/>
    </row>
    <row r="96" spans="1:17" ht="15.75" customHeight="1">
      <c r="A96" s="728"/>
      <c r="B96" s="446" t="s">
        <v>80</v>
      </c>
      <c r="C96" s="425"/>
      <c r="D96" s="451"/>
      <c r="E96" s="451"/>
      <c r="F96" s="425"/>
      <c r="G96" s="431"/>
      <c r="H96" s="432"/>
      <c r="I96" s="432"/>
      <c r="J96" s="432"/>
      <c r="K96" s="433"/>
      <c r="L96" s="431"/>
      <c r="M96" s="432"/>
      <c r="N96" s="432"/>
      <c r="O96" s="432"/>
      <c r="P96" s="433"/>
      <c r="Q96" s="179"/>
    </row>
    <row r="97" spans="1:17" ht="16.5">
      <c r="A97" s="729">
        <v>66</v>
      </c>
      <c r="B97" s="521" t="s">
        <v>81</v>
      </c>
      <c r="C97" s="425">
        <v>4902577</v>
      </c>
      <c r="D97" s="451" t="s">
        <v>12</v>
      </c>
      <c r="E97" s="415" t="s">
        <v>354</v>
      </c>
      <c r="F97" s="425">
        <v>-400</v>
      </c>
      <c r="G97" s="431">
        <v>995589</v>
      </c>
      <c r="H97" s="432">
        <v>995589</v>
      </c>
      <c r="I97" s="432">
        <f>G97-H97</f>
        <v>0</v>
      </c>
      <c r="J97" s="432">
        <f>$F97*I97</f>
        <v>0</v>
      </c>
      <c r="K97" s="433">
        <f>J97/1000000</f>
        <v>0</v>
      </c>
      <c r="L97" s="431">
        <v>50</v>
      </c>
      <c r="M97" s="432">
        <v>50</v>
      </c>
      <c r="N97" s="432">
        <f>L97-M97</f>
        <v>0</v>
      </c>
      <c r="O97" s="432">
        <f>$F97*N97</f>
        <v>0</v>
      </c>
      <c r="P97" s="433">
        <f>O97/1000000</f>
        <v>0</v>
      </c>
      <c r="Q97" s="693"/>
    </row>
    <row r="98" spans="1:17" s="742" customFormat="1" ht="16.5">
      <c r="A98" s="729">
        <v>67</v>
      </c>
      <c r="B98" s="521" t="s">
        <v>82</v>
      </c>
      <c r="C98" s="425">
        <v>4902525</v>
      </c>
      <c r="D98" s="451" t="s">
        <v>12</v>
      </c>
      <c r="E98" s="415" t="s">
        <v>354</v>
      </c>
      <c r="F98" s="425">
        <v>400</v>
      </c>
      <c r="G98" s="434">
        <v>1</v>
      </c>
      <c r="H98" s="435">
        <v>1</v>
      </c>
      <c r="I98" s="435">
        <f>G98-H98</f>
        <v>0</v>
      </c>
      <c r="J98" s="435">
        <f>$F98*I98</f>
        <v>0</v>
      </c>
      <c r="K98" s="442">
        <f>J98/1000000</f>
        <v>0</v>
      </c>
      <c r="L98" s="434">
        <v>999998</v>
      </c>
      <c r="M98" s="435">
        <v>999998</v>
      </c>
      <c r="N98" s="435">
        <f>L98-M98</f>
        <v>0</v>
      </c>
      <c r="O98" s="435">
        <f>$F98*N98</f>
        <v>0</v>
      </c>
      <c r="P98" s="442">
        <f>O98/1000000</f>
        <v>0</v>
      </c>
      <c r="Q98" s="760"/>
    </row>
    <row r="99" spans="1:17" ht="16.5">
      <c r="A99" s="729"/>
      <c r="B99" s="373" t="s">
        <v>400</v>
      </c>
      <c r="C99" s="425"/>
      <c r="D99" s="451"/>
      <c r="E99" s="415"/>
      <c r="F99" s="425"/>
      <c r="G99" s="431"/>
      <c r="H99" s="432"/>
      <c r="I99" s="432"/>
      <c r="J99" s="432"/>
      <c r="K99" s="433"/>
      <c r="L99" s="431"/>
      <c r="M99" s="432"/>
      <c r="N99" s="432"/>
      <c r="O99" s="432"/>
      <c r="P99" s="433"/>
      <c r="Q99" s="179"/>
    </row>
    <row r="100" spans="1:17" ht="18">
      <c r="A100" s="729">
        <v>68</v>
      </c>
      <c r="B100" s="449" t="s">
        <v>399</v>
      </c>
      <c r="C100" s="382">
        <v>5128444</v>
      </c>
      <c r="D100" s="150" t="s">
        <v>12</v>
      </c>
      <c r="E100" s="115" t="s">
        <v>354</v>
      </c>
      <c r="F100" s="568">
        <v>800</v>
      </c>
      <c r="G100" s="431">
        <v>990516</v>
      </c>
      <c r="H100" s="432">
        <v>991719</v>
      </c>
      <c r="I100" s="401">
        <f>G100-H100</f>
        <v>-1203</v>
      </c>
      <c r="J100" s="401">
        <f>$F100*I100</f>
        <v>-962400</v>
      </c>
      <c r="K100" s="401">
        <f>J100/1000000</f>
        <v>-0.9624</v>
      </c>
      <c r="L100" s="431">
        <v>264</v>
      </c>
      <c r="M100" s="432">
        <v>264</v>
      </c>
      <c r="N100" s="401">
        <f>L100-M100</f>
        <v>0</v>
      </c>
      <c r="O100" s="401">
        <f>$F100*N100</f>
        <v>0</v>
      </c>
      <c r="P100" s="401">
        <f>O100/1000000</f>
        <v>0</v>
      </c>
      <c r="Q100" s="179"/>
    </row>
    <row r="101" spans="1:17" ht="16.5">
      <c r="A101" s="729">
        <v>69</v>
      </c>
      <c r="B101" s="449" t="s">
        <v>410</v>
      </c>
      <c r="C101" s="425">
        <v>5100232</v>
      </c>
      <c r="D101" s="150" t="s">
        <v>12</v>
      </c>
      <c r="E101" s="115" t="s">
        <v>354</v>
      </c>
      <c r="F101" s="425">
        <v>800</v>
      </c>
      <c r="G101" s="434">
        <v>992335</v>
      </c>
      <c r="H101" s="435">
        <v>991105</v>
      </c>
      <c r="I101" s="398">
        <f>G101-H101</f>
        <v>1230</v>
      </c>
      <c r="J101" s="398">
        <f>$F101*I101</f>
        <v>984000</v>
      </c>
      <c r="K101" s="398">
        <f>J101/1000000</f>
        <v>0.984</v>
      </c>
      <c r="L101" s="434">
        <v>73</v>
      </c>
      <c r="M101" s="435">
        <v>73</v>
      </c>
      <c r="N101" s="398">
        <f>L101-M101</f>
        <v>0</v>
      </c>
      <c r="O101" s="398">
        <f>$F101*N101</f>
        <v>0</v>
      </c>
      <c r="P101" s="398">
        <f>O101/1000000</f>
        <v>0</v>
      </c>
      <c r="Q101" s="179"/>
    </row>
    <row r="102" spans="1:17" ht="15.75" customHeight="1" thickBot="1">
      <c r="A102" s="412"/>
      <c r="B102" s="683"/>
      <c r="C102" s="409"/>
      <c r="D102" s="684"/>
      <c r="E102" s="416"/>
      <c r="F102" s="409"/>
      <c r="G102" s="436"/>
      <c r="H102" s="437"/>
      <c r="I102" s="437"/>
      <c r="J102" s="437"/>
      <c r="K102" s="438"/>
      <c r="L102" s="436"/>
      <c r="M102" s="437"/>
      <c r="N102" s="437"/>
      <c r="O102" s="437"/>
      <c r="P102" s="438"/>
      <c r="Q102" s="180"/>
    </row>
    <row r="103" spans="7:16" ht="13.5" thickTop="1">
      <c r="G103" s="18"/>
      <c r="H103" s="18"/>
      <c r="I103" s="18"/>
      <c r="J103" s="18"/>
      <c r="L103" s="18"/>
      <c r="M103" s="18"/>
      <c r="N103" s="18"/>
      <c r="O103" s="18"/>
      <c r="P103" s="18"/>
    </row>
    <row r="104" spans="2:16" ht="12.75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8">
      <c r="B105" s="182" t="s">
        <v>248</v>
      </c>
      <c r="G105" s="18"/>
      <c r="H105" s="18"/>
      <c r="I105" s="18"/>
      <c r="J105" s="18"/>
      <c r="K105" s="589">
        <f>SUM(K7:K102)</f>
        <v>-8.744793066666666</v>
      </c>
      <c r="L105" s="18"/>
      <c r="M105" s="18"/>
      <c r="N105" s="18"/>
      <c r="O105" s="18"/>
      <c r="P105" s="181">
        <f>SUM(P7:P102)</f>
        <v>0.31438592</v>
      </c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5.75">
      <c r="A111" s="16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7" ht="24" thickBot="1">
      <c r="A112" s="221" t="s">
        <v>247</v>
      </c>
      <c r="G112" s="19"/>
      <c r="H112" s="19"/>
      <c r="I112" s="98" t="s">
        <v>406</v>
      </c>
      <c r="J112" s="19"/>
      <c r="K112" s="19"/>
      <c r="L112" s="19"/>
      <c r="M112" s="19"/>
      <c r="N112" s="98" t="s">
        <v>407</v>
      </c>
      <c r="O112" s="19"/>
      <c r="P112" s="19"/>
      <c r="Q112" s="214" t="str">
        <f>Q1</f>
        <v>OCTOBER-2014</v>
      </c>
    </row>
    <row r="113" spans="1:17" ht="39.75" thickBot="1" thickTop="1">
      <c r="A113" s="99" t="s">
        <v>8</v>
      </c>
      <c r="B113" s="38" t="s">
        <v>9</v>
      </c>
      <c r="C113" s="39" t="s">
        <v>1</v>
      </c>
      <c r="D113" s="39" t="s">
        <v>2</v>
      </c>
      <c r="E113" s="39" t="s">
        <v>3</v>
      </c>
      <c r="F113" s="39" t="s">
        <v>10</v>
      </c>
      <c r="G113" s="41" t="str">
        <f>G5</f>
        <v>FINAL READING 01/11/2014</v>
      </c>
      <c r="H113" s="39" t="str">
        <f>H5</f>
        <v>INTIAL READING 01/10/2014</v>
      </c>
      <c r="I113" s="39" t="s">
        <v>4</v>
      </c>
      <c r="J113" s="39" t="s">
        <v>5</v>
      </c>
      <c r="K113" s="40" t="s">
        <v>6</v>
      </c>
      <c r="L113" s="41" t="str">
        <f>G5</f>
        <v>FINAL READING 01/11/2014</v>
      </c>
      <c r="M113" s="39" t="str">
        <f>H5</f>
        <v>INTIAL READING 01/10/2014</v>
      </c>
      <c r="N113" s="39" t="s">
        <v>4</v>
      </c>
      <c r="O113" s="39" t="s">
        <v>5</v>
      </c>
      <c r="P113" s="40" t="s">
        <v>6</v>
      </c>
      <c r="Q113" s="40" t="s">
        <v>317</v>
      </c>
    </row>
    <row r="114" spans="1:16" ht="8.25" customHeight="1" thickBot="1" thickTop="1">
      <c r="A114" s="14"/>
      <c r="B114" s="12"/>
      <c r="C114" s="11"/>
      <c r="D114" s="11"/>
      <c r="E114" s="11"/>
      <c r="F114" s="11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75" customHeight="1" thickTop="1">
      <c r="A115" s="427"/>
      <c r="B115" s="428" t="s">
        <v>28</v>
      </c>
      <c r="C115" s="406"/>
      <c r="D115" s="392"/>
      <c r="E115" s="392"/>
      <c r="F115" s="392"/>
      <c r="G115" s="102"/>
      <c r="H115" s="26"/>
      <c r="I115" s="26"/>
      <c r="J115" s="26"/>
      <c r="K115" s="27"/>
      <c r="L115" s="102"/>
      <c r="M115" s="26"/>
      <c r="N115" s="26"/>
      <c r="O115" s="26"/>
      <c r="P115" s="27"/>
      <c r="Q115" s="178"/>
    </row>
    <row r="116" spans="1:17" ht="15.75" customHeight="1">
      <c r="A116" s="405">
        <v>1</v>
      </c>
      <c r="B116" s="445" t="s">
        <v>83</v>
      </c>
      <c r="C116" s="425">
        <v>4865092</v>
      </c>
      <c r="D116" s="415" t="s">
        <v>12</v>
      </c>
      <c r="E116" s="415" t="s">
        <v>354</v>
      </c>
      <c r="F116" s="425">
        <v>-100</v>
      </c>
      <c r="G116" s="431">
        <v>17259</v>
      </c>
      <c r="H116" s="432">
        <v>17112</v>
      </c>
      <c r="I116" s="432">
        <f>G116-H116</f>
        <v>147</v>
      </c>
      <c r="J116" s="432">
        <f aca="true" t="shared" si="18" ref="J116:J127">$F116*I116</f>
        <v>-14700</v>
      </c>
      <c r="K116" s="433">
        <f aca="true" t="shared" si="19" ref="K116:K127">J116/1000000</f>
        <v>-0.0147</v>
      </c>
      <c r="L116" s="431">
        <v>16023</v>
      </c>
      <c r="M116" s="432">
        <v>15949</v>
      </c>
      <c r="N116" s="432">
        <f>L116-M116</f>
        <v>74</v>
      </c>
      <c r="O116" s="432">
        <f aca="true" t="shared" si="20" ref="O116:O127">$F116*N116</f>
        <v>-7400</v>
      </c>
      <c r="P116" s="433">
        <f aca="true" t="shared" si="21" ref="P116:P127">O116/1000000</f>
        <v>-0.0074</v>
      </c>
      <c r="Q116" s="179"/>
    </row>
    <row r="117" spans="1:17" ht="16.5">
      <c r="A117" s="405"/>
      <c r="B117" s="446" t="s">
        <v>41</v>
      </c>
      <c r="C117" s="425"/>
      <c r="D117" s="452"/>
      <c r="E117" s="452"/>
      <c r="F117" s="425"/>
      <c r="G117" s="431"/>
      <c r="H117" s="432"/>
      <c r="I117" s="432"/>
      <c r="J117" s="432"/>
      <c r="K117" s="433"/>
      <c r="L117" s="431"/>
      <c r="M117" s="432"/>
      <c r="N117" s="432"/>
      <c r="O117" s="432"/>
      <c r="P117" s="433"/>
      <c r="Q117" s="179"/>
    </row>
    <row r="118" spans="1:17" ht="16.5">
      <c r="A118" s="405">
        <v>2</v>
      </c>
      <c r="B118" s="445" t="s">
        <v>42</v>
      </c>
      <c r="C118" s="425">
        <v>4864955</v>
      </c>
      <c r="D118" s="451" t="s">
        <v>12</v>
      </c>
      <c r="E118" s="415" t="s">
        <v>354</v>
      </c>
      <c r="F118" s="425">
        <v>-1000</v>
      </c>
      <c r="G118" s="431">
        <v>10548</v>
      </c>
      <c r="H118" s="432">
        <v>10526</v>
      </c>
      <c r="I118" s="432">
        <f>G118-H118</f>
        <v>22</v>
      </c>
      <c r="J118" s="432">
        <f t="shared" si="18"/>
        <v>-22000</v>
      </c>
      <c r="K118" s="433">
        <f t="shared" si="19"/>
        <v>-0.022</v>
      </c>
      <c r="L118" s="431">
        <v>7595</v>
      </c>
      <c r="M118" s="432">
        <v>7591</v>
      </c>
      <c r="N118" s="432">
        <f>L118-M118</f>
        <v>4</v>
      </c>
      <c r="O118" s="432">
        <f t="shared" si="20"/>
        <v>-4000</v>
      </c>
      <c r="P118" s="433">
        <f t="shared" si="21"/>
        <v>-0.004</v>
      </c>
      <c r="Q118" s="179"/>
    </row>
    <row r="119" spans="1:17" ht="16.5">
      <c r="A119" s="405"/>
      <c r="B119" s="446" t="s">
        <v>18</v>
      </c>
      <c r="C119" s="425"/>
      <c r="D119" s="451"/>
      <c r="E119" s="415"/>
      <c r="F119" s="425"/>
      <c r="G119" s="431"/>
      <c r="H119" s="432"/>
      <c r="I119" s="432"/>
      <c r="J119" s="432"/>
      <c r="K119" s="433"/>
      <c r="L119" s="431"/>
      <c r="M119" s="432"/>
      <c r="N119" s="432"/>
      <c r="O119" s="432"/>
      <c r="P119" s="433"/>
      <c r="Q119" s="179"/>
    </row>
    <row r="120" spans="1:17" ht="16.5">
      <c r="A120" s="405">
        <v>3</v>
      </c>
      <c r="B120" s="445" t="s">
        <v>19</v>
      </c>
      <c r="C120" s="425">
        <v>4864808</v>
      </c>
      <c r="D120" s="451" t="s">
        <v>12</v>
      </c>
      <c r="E120" s="415" t="s">
        <v>354</v>
      </c>
      <c r="F120" s="425">
        <v>-200</v>
      </c>
      <c r="G120" s="431">
        <v>3794</v>
      </c>
      <c r="H120" s="432">
        <v>3900</v>
      </c>
      <c r="I120" s="435">
        <f>G120-H120</f>
        <v>-106</v>
      </c>
      <c r="J120" s="435">
        <f t="shared" si="18"/>
        <v>21200</v>
      </c>
      <c r="K120" s="442">
        <f t="shared" si="19"/>
        <v>0.0212</v>
      </c>
      <c r="L120" s="431">
        <v>15073</v>
      </c>
      <c r="M120" s="432">
        <v>15096</v>
      </c>
      <c r="N120" s="432">
        <f>L120-M120</f>
        <v>-23</v>
      </c>
      <c r="O120" s="432">
        <f t="shared" si="20"/>
        <v>4600</v>
      </c>
      <c r="P120" s="433">
        <f t="shared" si="21"/>
        <v>0.0046</v>
      </c>
      <c r="Q120" s="559"/>
    </row>
    <row r="121" spans="1:17" s="707" customFormat="1" ht="16.5">
      <c r="A121" s="405">
        <v>4</v>
      </c>
      <c r="B121" s="445" t="s">
        <v>20</v>
      </c>
      <c r="C121" s="425">
        <v>4864841</v>
      </c>
      <c r="D121" s="451" t="s">
        <v>12</v>
      </c>
      <c r="E121" s="415" t="s">
        <v>354</v>
      </c>
      <c r="F121" s="425">
        <v>-1000</v>
      </c>
      <c r="G121" s="434">
        <v>15810</v>
      </c>
      <c r="H121" s="435">
        <v>15810</v>
      </c>
      <c r="I121" s="435">
        <f>G121-H121</f>
        <v>0</v>
      </c>
      <c r="J121" s="435">
        <f t="shared" si="18"/>
        <v>0</v>
      </c>
      <c r="K121" s="442">
        <f t="shared" si="19"/>
        <v>0</v>
      </c>
      <c r="L121" s="434">
        <v>35056</v>
      </c>
      <c r="M121" s="435">
        <v>35056</v>
      </c>
      <c r="N121" s="435">
        <f>L121-M121</f>
        <v>0</v>
      </c>
      <c r="O121" s="435">
        <f t="shared" si="20"/>
        <v>0</v>
      </c>
      <c r="P121" s="442">
        <f t="shared" si="21"/>
        <v>0</v>
      </c>
      <c r="Q121" s="716"/>
    </row>
    <row r="122" spans="1:17" s="707" customFormat="1" ht="16.5">
      <c r="A122" s="405"/>
      <c r="B122" s="445"/>
      <c r="C122" s="425"/>
      <c r="D122" s="451"/>
      <c r="E122" s="415"/>
      <c r="F122" s="425"/>
      <c r="G122" s="434"/>
      <c r="H122" s="435"/>
      <c r="I122" s="435"/>
      <c r="J122" s="435"/>
      <c r="K122" s="442">
        <v>0</v>
      </c>
      <c r="L122" s="434"/>
      <c r="M122" s="435"/>
      <c r="N122" s="435"/>
      <c r="O122" s="435"/>
      <c r="P122" s="442">
        <v>-0.078</v>
      </c>
      <c r="Q122" s="760" t="s">
        <v>430</v>
      </c>
    </row>
    <row r="123" spans="1:17" s="707" customFormat="1" ht="16.5">
      <c r="A123" s="405"/>
      <c r="B123" s="445" t="s">
        <v>20</v>
      </c>
      <c r="C123" s="425">
        <v>4864877</v>
      </c>
      <c r="D123" s="451" t="s">
        <v>12</v>
      </c>
      <c r="E123" s="415" t="s">
        <v>354</v>
      </c>
      <c r="F123" s="425">
        <v>-1000</v>
      </c>
      <c r="G123" s="434">
        <v>999527</v>
      </c>
      <c r="H123" s="435">
        <v>999472</v>
      </c>
      <c r="I123" s="435">
        <f>G123-H123</f>
        <v>55</v>
      </c>
      <c r="J123" s="435">
        <f>$F123*I123</f>
        <v>-55000</v>
      </c>
      <c r="K123" s="442">
        <f>J123/1000000</f>
        <v>-0.055</v>
      </c>
      <c r="L123" s="434">
        <v>937</v>
      </c>
      <c r="M123" s="435">
        <v>937</v>
      </c>
      <c r="N123" s="435">
        <f>L123-M123</f>
        <v>0</v>
      </c>
      <c r="O123" s="435">
        <f>$F123*N123</f>
        <v>0</v>
      </c>
      <c r="P123" s="442">
        <f>O123/1000000</f>
        <v>0</v>
      </c>
      <c r="Q123" s="760" t="s">
        <v>431</v>
      </c>
    </row>
    <row r="124" spans="1:17" ht="16.5">
      <c r="A124" s="429"/>
      <c r="B124" s="450" t="s">
        <v>49</v>
      </c>
      <c r="C124" s="400"/>
      <c r="D124" s="457"/>
      <c r="E124" s="457"/>
      <c r="F124" s="430"/>
      <c r="G124" s="443"/>
      <c r="H124" s="282"/>
      <c r="I124" s="432"/>
      <c r="J124" s="432"/>
      <c r="K124" s="433"/>
      <c r="L124" s="443"/>
      <c r="M124" s="282"/>
      <c r="N124" s="432"/>
      <c r="O124" s="432"/>
      <c r="P124" s="433"/>
      <c r="Q124" s="179"/>
    </row>
    <row r="125" spans="1:17" s="707" customFormat="1" ht="16.5">
      <c r="A125" s="405">
        <v>5</v>
      </c>
      <c r="B125" s="448" t="s">
        <v>50</v>
      </c>
      <c r="C125" s="425">
        <v>4864898</v>
      </c>
      <c r="D125" s="452" t="s">
        <v>12</v>
      </c>
      <c r="E125" s="415" t="s">
        <v>354</v>
      </c>
      <c r="F125" s="425">
        <v>-100</v>
      </c>
      <c r="G125" s="434">
        <v>11168</v>
      </c>
      <c r="H125" s="435">
        <v>11329</v>
      </c>
      <c r="I125" s="435">
        <f>G125-H125</f>
        <v>-161</v>
      </c>
      <c r="J125" s="435">
        <f t="shared" si="18"/>
        <v>16100</v>
      </c>
      <c r="K125" s="442">
        <f t="shared" si="19"/>
        <v>0.0161</v>
      </c>
      <c r="L125" s="434">
        <v>61454</v>
      </c>
      <c r="M125" s="435">
        <v>61480</v>
      </c>
      <c r="N125" s="435">
        <f>L125-M125</f>
        <v>-26</v>
      </c>
      <c r="O125" s="435">
        <f t="shared" si="20"/>
        <v>2600</v>
      </c>
      <c r="P125" s="442">
        <f t="shared" si="21"/>
        <v>0.0026</v>
      </c>
      <c r="Q125" s="720"/>
    </row>
    <row r="126" spans="1:17" ht="16.5">
      <c r="A126" s="405"/>
      <c r="B126" s="447" t="s">
        <v>51</v>
      </c>
      <c r="C126" s="425"/>
      <c r="D126" s="451"/>
      <c r="E126" s="415"/>
      <c r="F126" s="425"/>
      <c r="G126" s="431"/>
      <c r="H126" s="432"/>
      <c r="I126" s="432"/>
      <c r="J126" s="432"/>
      <c r="K126" s="433"/>
      <c r="L126" s="431"/>
      <c r="M126" s="432"/>
      <c r="N126" s="432"/>
      <c r="O126" s="432"/>
      <c r="P126" s="433"/>
      <c r="Q126" s="179"/>
    </row>
    <row r="127" spans="1:17" ht="16.5">
      <c r="A127" s="405">
        <v>6</v>
      </c>
      <c r="B127" s="695" t="s">
        <v>357</v>
      </c>
      <c r="C127" s="425">
        <v>4865174</v>
      </c>
      <c r="D127" s="452" t="s">
        <v>12</v>
      </c>
      <c r="E127" s="415" t="s">
        <v>354</v>
      </c>
      <c r="F127" s="425">
        <v>-1000</v>
      </c>
      <c r="G127" s="434">
        <v>0</v>
      </c>
      <c r="H127" s="435">
        <v>0</v>
      </c>
      <c r="I127" s="435">
        <f>G127-H127</f>
        <v>0</v>
      </c>
      <c r="J127" s="435">
        <f t="shared" si="18"/>
        <v>0</v>
      </c>
      <c r="K127" s="442">
        <f t="shared" si="19"/>
        <v>0</v>
      </c>
      <c r="L127" s="434">
        <v>0</v>
      </c>
      <c r="M127" s="435">
        <v>0</v>
      </c>
      <c r="N127" s="435">
        <f>L127-M127</f>
        <v>0</v>
      </c>
      <c r="O127" s="435">
        <f t="shared" si="20"/>
        <v>0</v>
      </c>
      <c r="P127" s="442">
        <f t="shared" si="21"/>
        <v>0</v>
      </c>
      <c r="Q127" s="560"/>
    </row>
    <row r="128" spans="1:17" ht="16.5">
      <c r="A128" s="405"/>
      <c r="B128" s="446" t="s">
        <v>37</v>
      </c>
      <c r="C128" s="425"/>
      <c r="D128" s="452"/>
      <c r="E128" s="415"/>
      <c r="F128" s="425"/>
      <c r="G128" s="431"/>
      <c r="H128" s="432"/>
      <c r="I128" s="432"/>
      <c r="J128" s="432"/>
      <c r="K128" s="433"/>
      <c r="L128" s="431"/>
      <c r="M128" s="432"/>
      <c r="N128" s="432"/>
      <c r="O128" s="432"/>
      <c r="P128" s="433"/>
      <c r="Q128" s="179"/>
    </row>
    <row r="129" spans="1:17" ht="16.5">
      <c r="A129" s="405">
        <v>7</v>
      </c>
      <c r="B129" s="445" t="s">
        <v>370</v>
      </c>
      <c r="C129" s="425">
        <v>4864961</v>
      </c>
      <c r="D129" s="451" t="s">
        <v>12</v>
      </c>
      <c r="E129" s="415" t="s">
        <v>354</v>
      </c>
      <c r="F129" s="425">
        <v>-1000</v>
      </c>
      <c r="G129" s="431">
        <v>940013</v>
      </c>
      <c r="H129" s="432">
        <v>943351</v>
      </c>
      <c r="I129" s="432">
        <f>G129-H129</f>
        <v>-3338</v>
      </c>
      <c r="J129" s="432">
        <f>$F129*I129</f>
        <v>3338000</v>
      </c>
      <c r="K129" s="433">
        <f>J129/1000000</f>
        <v>3.338</v>
      </c>
      <c r="L129" s="431">
        <v>991947</v>
      </c>
      <c r="M129" s="432">
        <v>991947</v>
      </c>
      <c r="N129" s="432">
        <f>L129-M129</f>
        <v>0</v>
      </c>
      <c r="O129" s="432">
        <f>$F129*N129</f>
        <v>0</v>
      </c>
      <c r="P129" s="433">
        <f>O129/1000000</f>
        <v>0</v>
      </c>
      <c r="Q129" s="179"/>
    </row>
    <row r="130" spans="1:17" ht="16.5">
      <c r="A130" s="405"/>
      <c r="B130" s="447" t="s">
        <v>393</v>
      </c>
      <c r="C130" s="425"/>
      <c r="D130" s="451"/>
      <c r="E130" s="415"/>
      <c r="F130" s="425"/>
      <c r="G130" s="431"/>
      <c r="H130" s="432"/>
      <c r="I130" s="432"/>
      <c r="J130" s="432"/>
      <c r="K130" s="433"/>
      <c r="L130" s="431"/>
      <c r="M130" s="432"/>
      <c r="N130" s="432"/>
      <c r="O130" s="432"/>
      <c r="P130" s="433"/>
      <c r="Q130" s="179"/>
    </row>
    <row r="131" spans="1:17" s="707" customFormat="1" ht="18">
      <c r="A131" s="405">
        <v>8</v>
      </c>
      <c r="B131" s="800" t="s">
        <v>398</v>
      </c>
      <c r="C131" s="382">
        <v>5128407</v>
      </c>
      <c r="D131" s="150" t="s">
        <v>12</v>
      </c>
      <c r="E131" s="115" t="s">
        <v>354</v>
      </c>
      <c r="F131" s="568">
        <v>2000</v>
      </c>
      <c r="G131" s="434">
        <v>999430</v>
      </c>
      <c r="H131" s="435">
        <v>999430</v>
      </c>
      <c r="I131" s="398">
        <f>G131-H131</f>
        <v>0</v>
      </c>
      <c r="J131" s="398">
        <f>$F131*I131</f>
        <v>0</v>
      </c>
      <c r="K131" s="398">
        <f>J131/1000000</f>
        <v>0</v>
      </c>
      <c r="L131" s="434">
        <v>999958</v>
      </c>
      <c r="M131" s="435">
        <v>999958</v>
      </c>
      <c r="N131" s="398">
        <f>L131-M131</f>
        <v>0</v>
      </c>
      <c r="O131" s="398">
        <f>$F131*N131</f>
        <v>0</v>
      </c>
      <c r="P131" s="398">
        <f>O131/1000000</f>
        <v>0</v>
      </c>
      <c r="Q131" s="720"/>
    </row>
    <row r="132" spans="1:17" ht="13.5" thickBot="1">
      <c r="A132" s="52"/>
      <c r="B132" s="165"/>
      <c r="C132" s="54"/>
      <c r="D132" s="109"/>
      <c r="E132" s="166"/>
      <c r="F132" s="109"/>
      <c r="G132" s="124"/>
      <c r="H132" s="125"/>
      <c r="I132" s="125"/>
      <c r="J132" s="125"/>
      <c r="K132" s="130"/>
      <c r="L132" s="124"/>
      <c r="M132" s="125"/>
      <c r="N132" s="125"/>
      <c r="O132" s="125"/>
      <c r="P132" s="130"/>
      <c r="Q132" s="180"/>
    </row>
    <row r="133" ht="13.5" thickTop="1"/>
    <row r="134" spans="2:16" ht="18">
      <c r="B134" s="184" t="s">
        <v>318</v>
      </c>
      <c r="K134" s="183">
        <f>SUM(K116:K132)</f>
        <v>3.2836000000000003</v>
      </c>
      <c r="P134" s="183">
        <f>SUM(P116:P132)</f>
        <v>-0.0822</v>
      </c>
    </row>
    <row r="135" spans="11:16" ht="15.75">
      <c r="K135" s="106"/>
      <c r="P135" s="106"/>
    </row>
    <row r="136" spans="11:16" ht="15.75">
      <c r="K136" s="106"/>
      <c r="P136" s="106"/>
    </row>
    <row r="137" spans="11:16" ht="15.75">
      <c r="K137" s="106"/>
      <c r="P137" s="106"/>
    </row>
    <row r="138" spans="11:16" ht="15.75">
      <c r="K138" s="106"/>
      <c r="P138" s="106"/>
    </row>
    <row r="139" spans="11:16" ht="15.75">
      <c r="K139" s="106"/>
      <c r="P139" s="106"/>
    </row>
    <row r="140" ht="13.5" thickBot="1"/>
    <row r="141" spans="1:17" ht="31.5" customHeight="1">
      <c r="A141" s="168" t="s">
        <v>250</v>
      </c>
      <c r="B141" s="169"/>
      <c r="C141" s="169"/>
      <c r="D141" s="170"/>
      <c r="E141" s="171"/>
      <c r="F141" s="170"/>
      <c r="G141" s="170"/>
      <c r="H141" s="169"/>
      <c r="I141" s="172"/>
      <c r="J141" s="173"/>
      <c r="K141" s="174"/>
      <c r="L141" s="57"/>
      <c r="M141" s="57"/>
      <c r="N141" s="57"/>
      <c r="O141" s="57"/>
      <c r="P141" s="57"/>
      <c r="Q141" s="58"/>
    </row>
    <row r="142" spans="1:17" ht="28.5" customHeight="1">
      <c r="A142" s="175" t="s">
        <v>313</v>
      </c>
      <c r="B142" s="103"/>
      <c r="C142" s="103"/>
      <c r="D142" s="103"/>
      <c r="E142" s="104"/>
      <c r="F142" s="103"/>
      <c r="G142" s="103"/>
      <c r="H142" s="103"/>
      <c r="I142" s="105"/>
      <c r="J142" s="103"/>
      <c r="K142" s="167">
        <f>K105</f>
        <v>-8.744793066666666</v>
      </c>
      <c r="L142" s="19"/>
      <c r="M142" s="19"/>
      <c r="N142" s="19"/>
      <c r="O142" s="19"/>
      <c r="P142" s="167">
        <f>P105</f>
        <v>0.31438592</v>
      </c>
      <c r="Q142" s="59"/>
    </row>
    <row r="143" spans="1:17" ht="28.5" customHeight="1">
      <c r="A143" s="175" t="s">
        <v>314</v>
      </c>
      <c r="B143" s="103"/>
      <c r="C143" s="103"/>
      <c r="D143" s="103"/>
      <c r="E143" s="104"/>
      <c r="F143" s="103"/>
      <c r="G143" s="103"/>
      <c r="H143" s="103"/>
      <c r="I143" s="105"/>
      <c r="J143" s="103"/>
      <c r="K143" s="167">
        <f>K134</f>
        <v>3.2836000000000003</v>
      </c>
      <c r="L143" s="19"/>
      <c r="M143" s="19"/>
      <c r="N143" s="19"/>
      <c r="O143" s="19"/>
      <c r="P143" s="167">
        <f>P134</f>
        <v>-0.0822</v>
      </c>
      <c r="Q143" s="59"/>
    </row>
    <row r="144" spans="1:17" ht="28.5" customHeight="1">
      <c r="A144" s="175" t="s">
        <v>251</v>
      </c>
      <c r="B144" s="103"/>
      <c r="C144" s="103"/>
      <c r="D144" s="103"/>
      <c r="E144" s="104"/>
      <c r="F144" s="103"/>
      <c r="G144" s="103"/>
      <c r="H144" s="103"/>
      <c r="I144" s="105"/>
      <c r="J144" s="103"/>
      <c r="K144" s="167">
        <f>'ROHTAK ROAD'!K46</f>
        <v>1.0978</v>
      </c>
      <c r="L144" s="19"/>
      <c r="M144" s="19"/>
      <c r="N144" s="19"/>
      <c r="O144" s="19"/>
      <c r="P144" s="167">
        <f>'ROHTAK ROAD'!P46</f>
        <v>-0.06705</v>
      </c>
      <c r="Q144" s="59"/>
    </row>
    <row r="145" spans="1:17" ht="27.75" customHeight="1" thickBot="1">
      <c r="A145" s="177" t="s">
        <v>252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595">
        <f>SUM(K142:K144)</f>
        <v>-4.363393066666666</v>
      </c>
      <c r="L145" s="60"/>
      <c r="M145" s="60"/>
      <c r="N145" s="60"/>
      <c r="O145" s="60"/>
      <c r="P145" s="595">
        <f>SUM(P142:P144)</f>
        <v>0.16513592</v>
      </c>
      <c r="Q145" s="185"/>
    </row>
    <row r="149" ht="13.5" thickBot="1">
      <c r="A149" s="283"/>
    </row>
    <row r="150" spans="1:17" ht="12.75">
      <c r="A150" s="268"/>
      <c r="B150" s="269"/>
      <c r="C150" s="269"/>
      <c r="D150" s="269"/>
      <c r="E150" s="269"/>
      <c r="F150" s="269"/>
      <c r="G150" s="269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23.25">
      <c r="A151" s="276" t="s">
        <v>335</v>
      </c>
      <c r="B151" s="260"/>
      <c r="C151" s="260"/>
      <c r="D151" s="260"/>
      <c r="E151" s="260"/>
      <c r="F151" s="260"/>
      <c r="G151" s="260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2.75">
      <c r="A152" s="270"/>
      <c r="B152" s="260"/>
      <c r="C152" s="260"/>
      <c r="D152" s="260"/>
      <c r="E152" s="260"/>
      <c r="F152" s="260"/>
      <c r="G152" s="260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5.75">
      <c r="A153" s="271"/>
      <c r="B153" s="272"/>
      <c r="C153" s="272"/>
      <c r="D153" s="272"/>
      <c r="E153" s="272"/>
      <c r="F153" s="272"/>
      <c r="G153" s="272"/>
      <c r="H153" s="19"/>
      <c r="I153" s="19"/>
      <c r="J153" s="19"/>
      <c r="K153" s="314" t="s">
        <v>347</v>
      </c>
      <c r="L153" s="19"/>
      <c r="M153" s="19"/>
      <c r="N153" s="19"/>
      <c r="O153" s="19"/>
      <c r="P153" s="314" t="s">
        <v>348</v>
      </c>
      <c r="Q153" s="59"/>
    </row>
    <row r="154" spans="1:17" ht="12.75">
      <c r="A154" s="273"/>
      <c r="B154" s="158"/>
      <c r="C154" s="158"/>
      <c r="D154" s="158"/>
      <c r="E154" s="158"/>
      <c r="F154" s="158"/>
      <c r="G154" s="158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3"/>
      <c r="B155" s="158"/>
      <c r="C155" s="158"/>
      <c r="D155" s="158"/>
      <c r="E155" s="158"/>
      <c r="F155" s="158"/>
      <c r="G155" s="158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24.75" customHeight="1">
      <c r="A156" s="277" t="s">
        <v>338</v>
      </c>
      <c r="B156" s="261"/>
      <c r="C156" s="261"/>
      <c r="D156" s="262"/>
      <c r="E156" s="262"/>
      <c r="F156" s="263"/>
      <c r="G156" s="262"/>
      <c r="H156" s="19"/>
      <c r="I156" s="19"/>
      <c r="J156" s="19"/>
      <c r="K156" s="281">
        <f>K145</f>
        <v>-4.363393066666666</v>
      </c>
      <c r="L156" s="262" t="s">
        <v>336</v>
      </c>
      <c r="M156" s="19"/>
      <c r="N156" s="19"/>
      <c r="O156" s="19"/>
      <c r="P156" s="281">
        <f>P145</f>
        <v>0.16513592</v>
      </c>
      <c r="Q156" s="284" t="s">
        <v>336</v>
      </c>
    </row>
    <row r="157" spans="1:17" ht="15">
      <c r="A157" s="278"/>
      <c r="B157" s="264"/>
      <c r="C157" s="264"/>
      <c r="D157" s="260"/>
      <c r="E157" s="260"/>
      <c r="F157" s="265"/>
      <c r="G157" s="260"/>
      <c r="H157" s="19"/>
      <c r="I157" s="19"/>
      <c r="J157" s="19"/>
      <c r="K157" s="282"/>
      <c r="L157" s="260"/>
      <c r="M157" s="19"/>
      <c r="N157" s="19"/>
      <c r="O157" s="19"/>
      <c r="P157" s="282"/>
      <c r="Q157" s="285"/>
    </row>
    <row r="158" spans="1:17" ht="22.5" customHeight="1">
      <c r="A158" s="279" t="s">
        <v>337</v>
      </c>
      <c r="B158" s="266"/>
      <c r="C158" s="51"/>
      <c r="D158" s="260"/>
      <c r="E158" s="260"/>
      <c r="F158" s="267"/>
      <c r="G158" s="262"/>
      <c r="H158" s="19"/>
      <c r="I158" s="19"/>
      <c r="J158" s="19"/>
      <c r="K158" s="281">
        <f>'STEPPED UP GENCO'!K43</f>
        <v>0.5700170904999999</v>
      </c>
      <c r="L158" s="262" t="s">
        <v>336</v>
      </c>
      <c r="M158" s="19"/>
      <c r="N158" s="19"/>
      <c r="O158" s="19"/>
      <c r="P158" s="281">
        <f>'STEPPED UP GENCO'!P43</f>
        <v>-2.05879231</v>
      </c>
      <c r="Q158" s="284" t="s">
        <v>336</v>
      </c>
    </row>
    <row r="159" spans="1:17" ht="12.75">
      <c r="A159" s="27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21" thickBot="1">
      <c r="A162" s="275"/>
      <c r="B162" s="60"/>
      <c r="C162" s="60"/>
      <c r="D162" s="60"/>
      <c r="E162" s="60"/>
      <c r="F162" s="60"/>
      <c r="G162" s="60"/>
      <c r="H162" s="721"/>
      <c r="I162" s="721"/>
      <c r="J162" s="722" t="s">
        <v>339</v>
      </c>
      <c r="K162" s="723">
        <f>SUM(K156:K161)</f>
        <v>-3.7933759761666663</v>
      </c>
      <c r="L162" s="721" t="s">
        <v>336</v>
      </c>
      <c r="M162" s="724"/>
      <c r="N162" s="60"/>
      <c r="O162" s="60"/>
      <c r="P162" s="723">
        <f>SUM(P156:P161)</f>
        <v>-1.8936563899999999</v>
      </c>
      <c r="Q162" s="725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8" max="16" man="1"/>
    <brk id="110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70" zoomScaleNormal="85" zoomScaleSheetLayoutView="70" zoomScalePageLayoutView="0" workbookViewId="0" topLeftCell="A91">
      <selection activeCell="H137" sqref="H137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6" t="str">
        <f>NDPL!$Q$1</f>
        <v>OCTOBER-2014</v>
      </c>
      <c r="R2" s="306"/>
    </row>
    <row r="3" ht="18.75" customHeight="1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01/11/2014</v>
      </c>
      <c r="H5" s="39" t="str">
        <f>NDPL!H5</f>
        <v>INTIAL READING 01/10/2014</v>
      </c>
      <c r="I5" s="39" t="s">
        <v>4</v>
      </c>
      <c r="J5" s="39" t="s">
        <v>5</v>
      </c>
      <c r="K5" s="39" t="s">
        <v>6</v>
      </c>
      <c r="L5" s="41" t="str">
        <f>NDPL!G5</f>
        <v>FINAL READING 01/11/2014</v>
      </c>
      <c r="M5" s="39" t="str">
        <f>NDPL!H5</f>
        <v>INTIAL READING 01/10/2014</v>
      </c>
      <c r="N5" s="39" t="s">
        <v>4</v>
      </c>
      <c r="O5" s="39" t="s">
        <v>5</v>
      </c>
      <c r="P5" s="39" t="s">
        <v>6</v>
      </c>
      <c r="Q5" s="212" t="s">
        <v>317</v>
      </c>
    </row>
    <row r="6" spans="1:16" ht="6" customHeight="1" hidden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66"/>
      <c r="B7" s="467" t="s">
        <v>144</v>
      </c>
      <c r="C7" s="454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8"/>
    </row>
    <row r="8" spans="1:17" s="707" customFormat="1" ht="15.75" customHeight="1">
      <c r="A8" s="468">
        <v>1</v>
      </c>
      <c r="B8" s="469" t="s">
        <v>88</v>
      </c>
      <c r="C8" s="474">
        <v>4865098</v>
      </c>
      <c r="D8" s="46" t="s">
        <v>12</v>
      </c>
      <c r="E8" s="47" t="s">
        <v>354</v>
      </c>
      <c r="F8" s="483">
        <v>100</v>
      </c>
      <c r="G8" s="434">
        <v>999998</v>
      </c>
      <c r="H8" s="435">
        <v>999998</v>
      </c>
      <c r="I8" s="348">
        <f>G8-H8</f>
        <v>0</v>
      </c>
      <c r="J8" s="348">
        <f>$F8*I8</f>
        <v>0</v>
      </c>
      <c r="K8" s="348">
        <f aca="true" t="shared" si="0" ref="K8:K55">J8/1000000</f>
        <v>0</v>
      </c>
      <c r="L8" s="434">
        <v>37956</v>
      </c>
      <c r="M8" s="435">
        <v>37956</v>
      </c>
      <c r="N8" s="348">
        <f>L8-M8</f>
        <v>0</v>
      </c>
      <c r="O8" s="348">
        <f>$F8*N8</f>
        <v>0</v>
      </c>
      <c r="P8" s="348">
        <f aca="true" t="shared" si="1" ref="P8:P55">O8/1000000</f>
        <v>0</v>
      </c>
      <c r="Q8" s="716"/>
    </row>
    <row r="9" spans="1:17" ht="15.75" customHeight="1">
      <c r="A9" s="468">
        <v>2</v>
      </c>
      <c r="B9" s="469" t="s">
        <v>89</v>
      </c>
      <c r="C9" s="474">
        <v>4865161</v>
      </c>
      <c r="D9" s="46" t="s">
        <v>12</v>
      </c>
      <c r="E9" s="47" t="s">
        <v>354</v>
      </c>
      <c r="F9" s="483">
        <v>100</v>
      </c>
      <c r="G9" s="431">
        <v>1005170</v>
      </c>
      <c r="H9" s="432">
        <v>992728</v>
      </c>
      <c r="I9" s="503">
        <f aca="true" t="shared" si="2" ref="I9:I15">G9-H9</f>
        <v>12442</v>
      </c>
      <c r="J9" s="503">
        <f aca="true" t="shared" si="3" ref="J9:J55">$F9*I9</f>
        <v>1244200</v>
      </c>
      <c r="K9" s="503">
        <f t="shared" si="0"/>
        <v>1.2442</v>
      </c>
      <c r="L9" s="431">
        <v>81212</v>
      </c>
      <c r="M9" s="432">
        <v>81945</v>
      </c>
      <c r="N9" s="503">
        <f aca="true" t="shared" si="4" ref="N9:N15">L9-M9</f>
        <v>-733</v>
      </c>
      <c r="O9" s="503">
        <f aca="true" t="shared" si="5" ref="O9:O55">$F9*N9</f>
        <v>-73300</v>
      </c>
      <c r="P9" s="503">
        <f t="shared" si="1"/>
        <v>-0.0733</v>
      </c>
      <c r="Q9" s="179"/>
    </row>
    <row r="10" spans="1:17" ht="15.75" customHeight="1">
      <c r="A10" s="468">
        <v>3</v>
      </c>
      <c r="B10" s="469" t="s">
        <v>90</v>
      </c>
      <c r="C10" s="474">
        <v>4865099</v>
      </c>
      <c r="D10" s="46" t="s">
        <v>12</v>
      </c>
      <c r="E10" s="47" t="s">
        <v>354</v>
      </c>
      <c r="F10" s="483">
        <v>100</v>
      </c>
      <c r="G10" s="431">
        <v>17412</v>
      </c>
      <c r="H10" s="432">
        <v>16471</v>
      </c>
      <c r="I10" s="503">
        <f t="shared" si="2"/>
        <v>941</v>
      </c>
      <c r="J10" s="503">
        <f t="shared" si="3"/>
        <v>94100</v>
      </c>
      <c r="K10" s="503">
        <f t="shared" si="0"/>
        <v>0.0941</v>
      </c>
      <c r="L10" s="431">
        <v>38236</v>
      </c>
      <c r="M10" s="432">
        <v>38116</v>
      </c>
      <c r="N10" s="503">
        <f t="shared" si="4"/>
        <v>120</v>
      </c>
      <c r="O10" s="503">
        <f t="shared" si="5"/>
        <v>12000</v>
      </c>
      <c r="P10" s="503">
        <f t="shared" si="1"/>
        <v>0.012</v>
      </c>
      <c r="Q10" s="179"/>
    </row>
    <row r="11" spans="1:17" ht="15.75" customHeight="1">
      <c r="A11" s="468">
        <v>4</v>
      </c>
      <c r="B11" s="469" t="s">
        <v>91</v>
      </c>
      <c r="C11" s="474">
        <v>4865184</v>
      </c>
      <c r="D11" s="46" t="s">
        <v>12</v>
      </c>
      <c r="E11" s="47" t="s">
        <v>354</v>
      </c>
      <c r="F11" s="483">
        <v>600</v>
      </c>
      <c r="G11" s="431">
        <v>1000528</v>
      </c>
      <c r="H11" s="432">
        <v>999967</v>
      </c>
      <c r="I11" s="503">
        <f>G11-H11</f>
        <v>561</v>
      </c>
      <c r="J11" s="503">
        <f>$F11*I11</f>
        <v>336600</v>
      </c>
      <c r="K11" s="503">
        <f>J11/1000000</f>
        <v>0.3366</v>
      </c>
      <c r="L11" s="431">
        <v>5477</v>
      </c>
      <c r="M11" s="432">
        <v>5470</v>
      </c>
      <c r="N11" s="503">
        <f>L11-M11</f>
        <v>7</v>
      </c>
      <c r="O11" s="503">
        <f>$F11*N11</f>
        <v>4200</v>
      </c>
      <c r="P11" s="503">
        <f>O11/1000000</f>
        <v>0.0042</v>
      </c>
      <c r="Q11" s="179"/>
    </row>
    <row r="12" spans="1:17" s="707" customFormat="1" ht="15">
      <c r="A12" s="468">
        <v>5</v>
      </c>
      <c r="B12" s="469" t="s">
        <v>92</v>
      </c>
      <c r="C12" s="474">
        <v>4865103</v>
      </c>
      <c r="D12" s="46" t="s">
        <v>12</v>
      </c>
      <c r="E12" s="47" t="s">
        <v>354</v>
      </c>
      <c r="F12" s="483">
        <v>100</v>
      </c>
      <c r="G12" s="434">
        <v>2031</v>
      </c>
      <c r="H12" s="435">
        <v>2031</v>
      </c>
      <c r="I12" s="348">
        <f>G12-H12</f>
        <v>0</v>
      </c>
      <c r="J12" s="348">
        <f t="shared" si="3"/>
        <v>0</v>
      </c>
      <c r="K12" s="348">
        <f t="shared" si="0"/>
        <v>0</v>
      </c>
      <c r="L12" s="434">
        <v>2292</v>
      </c>
      <c r="M12" s="435">
        <v>2292</v>
      </c>
      <c r="N12" s="348">
        <f>L12-M12</f>
        <v>0</v>
      </c>
      <c r="O12" s="348">
        <f t="shared" si="5"/>
        <v>0</v>
      </c>
      <c r="P12" s="348">
        <f t="shared" si="1"/>
        <v>0</v>
      </c>
      <c r="Q12" s="735" t="s">
        <v>432</v>
      </c>
    </row>
    <row r="13" spans="1:17" s="707" customFormat="1" ht="15" customHeight="1">
      <c r="A13" s="468"/>
      <c r="B13" s="469"/>
      <c r="C13" s="474"/>
      <c r="D13" s="46"/>
      <c r="E13" s="47"/>
      <c r="F13" s="483"/>
      <c r="G13" s="434"/>
      <c r="H13" s="435"/>
      <c r="I13" s="348"/>
      <c r="J13" s="348"/>
      <c r="K13" s="348">
        <v>0</v>
      </c>
      <c r="L13" s="434"/>
      <c r="M13" s="435"/>
      <c r="N13" s="348"/>
      <c r="O13" s="348"/>
      <c r="P13" s="348">
        <v>0.0171</v>
      </c>
      <c r="Q13" s="735" t="s">
        <v>430</v>
      </c>
    </row>
    <row r="14" spans="1:17" ht="15.75" customHeight="1">
      <c r="A14" s="468">
        <v>6</v>
      </c>
      <c r="B14" s="469" t="s">
        <v>93</v>
      </c>
      <c r="C14" s="474">
        <v>4865101</v>
      </c>
      <c r="D14" s="46" t="s">
        <v>12</v>
      </c>
      <c r="E14" s="47" t="s">
        <v>354</v>
      </c>
      <c r="F14" s="483">
        <v>100</v>
      </c>
      <c r="G14" s="431">
        <v>11459</v>
      </c>
      <c r="H14" s="432">
        <v>10274</v>
      </c>
      <c r="I14" s="503">
        <f t="shared" si="2"/>
        <v>1185</v>
      </c>
      <c r="J14" s="503">
        <f t="shared" si="3"/>
        <v>118500</v>
      </c>
      <c r="K14" s="503">
        <f t="shared" si="0"/>
        <v>0.1185</v>
      </c>
      <c r="L14" s="431">
        <v>164360</v>
      </c>
      <c r="M14" s="432">
        <v>163779</v>
      </c>
      <c r="N14" s="503">
        <f t="shared" si="4"/>
        <v>581</v>
      </c>
      <c r="O14" s="503">
        <f t="shared" si="5"/>
        <v>58100</v>
      </c>
      <c r="P14" s="503">
        <f t="shared" si="1"/>
        <v>0.0581</v>
      </c>
      <c r="Q14" s="179"/>
    </row>
    <row r="15" spans="1:17" ht="15.75" customHeight="1">
      <c r="A15" s="468">
        <v>7</v>
      </c>
      <c r="B15" s="469" t="s">
        <v>94</v>
      </c>
      <c r="C15" s="474">
        <v>4865102</v>
      </c>
      <c r="D15" s="46" t="s">
        <v>12</v>
      </c>
      <c r="E15" s="47" t="s">
        <v>354</v>
      </c>
      <c r="F15" s="483">
        <v>100</v>
      </c>
      <c r="G15" s="431">
        <v>9213</v>
      </c>
      <c r="H15" s="432">
        <v>5772</v>
      </c>
      <c r="I15" s="503">
        <f t="shared" si="2"/>
        <v>3441</v>
      </c>
      <c r="J15" s="503">
        <f t="shared" si="3"/>
        <v>344100</v>
      </c>
      <c r="K15" s="503">
        <f t="shared" si="0"/>
        <v>0.3441</v>
      </c>
      <c r="L15" s="431">
        <v>122647</v>
      </c>
      <c r="M15" s="432">
        <v>121901</v>
      </c>
      <c r="N15" s="503">
        <f t="shared" si="4"/>
        <v>746</v>
      </c>
      <c r="O15" s="503">
        <f t="shared" si="5"/>
        <v>74600</v>
      </c>
      <c r="P15" s="503">
        <f t="shared" si="1"/>
        <v>0.0746</v>
      </c>
      <c r="Q15" s="179"/>
    </row>
    <row r="16" spans="1:17" ht="13.5" customHeight="1">
      <c r="A16" s="468"/>
      <c r="B16" s="471" t="s">
        <v>11</v>
      </c>
      <c r="C16" s="474"/>
      <c r="D16" s="46"/>
      <c r="E16" s="46"/>
      <c r="F16" s="483"/>
      <c r="G16" s="431"/>
      <c r="H16" s="432"/>
      <c r="I16" s="503"/>
      <c r="J16" s="503"/>
      <c r="K16" s="503"/>
      <c r="L16" s="504"/>
      <c r="M16" s="503"/>
      <c r="N16" s="503"/>
      <c r="O16" s="503"/>
      <c r="P16" s="503"/>
      <c r="Q16" s="179"/>
    </row>
    <row r="17" spans="1:17" ht="15.75" customHeight="1">
      <c r="A17" s="468">
        <v>8</v>
      </c>
      <c r="B17" s="469" t="s">
        <v>377</v>
      </c>
      <c r="C17" s="474">
        <v>4864884</v>
      </c>
      <c r="D17" s="46" t="s">
        <v>12</v>
      </c>
      <c r="E17" s="47" t="s">
        <v>354</v>
      </c>
      <c r="F17" s="483">
        <v>1000</v>
      </c>
      <c r="G17" s="431">
        <v>993444</v>
      </c>
      <c r="H17" s="432">
        <v>993608</v>
      </c>
      <c r="I17" s="503">
        <f>G17-H17</f>
        <v>-164</v>
      </c>
      <c r="J17" s="503">
        <f t="shared" si="3"/>
        <v>-164000</v>
      </c>
      <c r="K17" s="503">
        <f t="shared" si="0"/>
        <v>-0.164</v>
      </c>
      <c r="L17" s="431">
        <v>947</v>
      </c>
      <c r="M17" s="432">
        <v>948</v>
      </c>
      <c r="N17" s="503">
        <f>L17-M17</f>
        <v>-1</v>
      </c>
      <c r="O17" s="503">
        <f t="shared" si="5"/>
        <v>-1000</v>
      </c>
      <c r="P17" s="503">
        <f t="shared" si="1"/>
        <v>-0.001</v>
      </c>
      <c r="Q17" s="560"/>
    </row>
    <row r="18" spans="1:17" ht="15.75" customHeight="1">
      <c r="A18" s="468">
        <v>9</v>
      </c>
      <c r="B18" s="469" t="s">
        <v>95</v>
      </c>
      <c r="C18" s="474">
        <v>4864831</v>
      </c>
      <c r="D18" s="46" t="s">
        <v>12</v>
      </c>
      <c r="E18" s="47" t="s">
        <v>354</v>
      </c>
      <c r="F18" s="483">
        <v>1000</v>
      </c>
      <c r="G18" s="431">
        <v>998661</v>
      </c>
      <c r="H18" s="432">
        <v>998709</v>
      </c>
      <c r="I18" s="503">
        <f aca="true" t="shared" si="6" ref="I18:I55">G18-H18</f>
        <v>-48</v>
      </c>
      <c r="J18" s="503">
        <f t="shared" si="3"/>
        <v>-48000</v>
      </c>
      <c r="K18" s="503">
        <f t="shared" si="0"/>
        <v>-0.048</v>
      </c>
      <c r="L18" s="431">
        <v>2030</v>
      </c>
      <c r="M18" s="432">
        <v>2030</v>
      </c>
      <c r="N18" s="503">
        <f aca="true" t="shared" si="7" ref="N18:N55">L18-M18</f>
        <v>0</v>
      </c>
      <c r="O18" s="503">
        <f t="shared" si="5"/>
        <v>0</v>
      </c>
      <c r="P18" s="503">
        <f t="shared" si="1"/>
        <v>0</v>
      </c>
      <c r="Q18" s="179"/>
    </row>
    <row r="19" spans="1:17" ht="15.75" customHeight="1">
      <c r="A19" s="468">
        <v>10</v>
      </c>
      <c r="B19" s="469" t="s">
        <v>126</v>
      </c>
      <c r="C19" s="474">
        <v>4864832</v>
      </c>
      <c r="D19" s="46" t="s">
        <v>12</v>
      </c>
      <c r="E19" s="47" t="s">
        <v>354</v>
      </c>
      <c r="F19" s="483">
        <v>1000</v>
      </c>
      <c r="G19" s="431">
        <v>542</v>
      </c>
      <c r="H19" s="432">
        <v>711</v>
      </c>
      <c r="I19" s="503">
        <f t="shared" si="6"/>
        <v>-169</v>
      </c>
      <c r="J19" s="503">
        <f t="shared" si="3"/>
        <v>-169000</v>
      </c>
      <c r="K19" s="503">
        <f t="shared" si="0"/>
        <v>-0.169</v>
      </c>
      <c r="L19" s="431">
        <v>1540</v>
      </c>
      <c r="M19" s="432">
        <v>1540</v>
      </c>
      <c r="N19" s="503">
        <f t="shared" si="7"/>
        <v>0</v>
      </c>
      <c r="O19" s="503">
        <f t="shared" si="5"/>
        <v>0</v>
      </c>
      <c r="P19" s="503">
        <f t="shared" si="1"/>
        <v>0</v>
      </c>
      <c r="Q19" s="179"/>
    </row>
    <row r="20" spans="1:17" ht="15.75" customHeight="1">
      <c r="A20" s="468">
        <v>11</v>
      </c>
      <c r="B20" s="469" t="s">
        <v>96</v>
      </c>
      <c r="C20" s="474">
        <v>4864833</v>
      </c>
      <c r="D20" s="46" t="s">
        <v>12</v>
      </c>
      <c r="E20" s="47" t="s">
        <v>354</v>
      </c>
      <c r="F20" s="483">
        <v>1000</v>
      </c>
      <c r="G20" s="431">
        <v>998578</v>
      </c>
      <c r="H20" s="432">
        <v>998704</v>
      </c>
      <c r="I20" s="503">
        <f t="shared" si="6"/>
        <v>-126</v>
      </c>
      <c r="J20" s="503">
        <f t="shared" si="3"/>
        <v>-126000</v>
      </c>
      <c r="K20" s="503">
        <f t="shared" si="0"/>
        <v>-0.126</v>
      </c>
      <c r="L20" s="431">
        <v>2688</v>
      </c>
      <c r="M20" s="432">
        <v>2688</v>
      </c>
      <c r="N20" s="503">
        <f t="shared" si="7"/>
        <v>0</v>
      </c>
      <c r="O20" s="503">
        <f t="shared" si="5"/>
        <v>0</v>
      </c>
      <c r="P20" s="503">
        <f t="shared" si="1"/>
        <v>0</v>
      </c>
      <c r="Q20" s="179"/>
    </row>
    <row r="21" spans="1:17" ht="15.75" customHeight="1">
      <c r="A21" s="468">
        <v>12</v>
      </c>
      <c r="B21" s="469" t="s">
        <v>97</v>
      </c>
      <c r="C21" s="474">
        <v>4864834</v>
      </c>
      <c r="D21" s="46" t="s">
        <v>12</v>
      </c>
      <c r="E21" s="47" t="s">
        <v>354</v>
      </c>
      <c r="F21" s="483">
        <v>1000</v>
      </c>
      <c r="G21" s="431">
        <v>998697</v>
      </c>
      <c r="H21" s="432">
        <v>999083</v>
      </c>
      <c r="I21" s="503">
        <f t="shared" si="6"/>
        <v>-386</v>
      </c>
      <c r="J21" s="503">
        <f t="shared" si="3"/>
        <v>-386000</v>
      </c>
      <c r="K21" s="503">
        <f t="shared" si="0"/>
        <v>-0.386</v>
      </c>
      <c r="L21" s="431">
        <v>4442</v>
      </c>
      <c r="M21" s="432">
        <v>4442</v>
      </c>
      <c r="N21" s="503">
        <f t="shared" si="7"/>
        <v>0</v>
      </c>
      <c r="O21" s="503">
        <f t="shared" si="5"/>
        <v>0</v>
      </c>
      <c r="P21" s="503">
        <f t="shared" si="1"/>
        <v>0</v>
      </c>
      <c r="Q21" s="179"/>
    </row>
    <row r="22" spans="1:17" ht="15.75" customHeight="1">
      <c r="A22" s="468">
        <v>13</v>
      </c>
      <c r="B22" s="415" t="s">
        <v>98</v>
      </c>
      <c r="C22" s="474">
        <v>4864835</v>
      </c>
      <c r="D22" s="50" t="s">
        <v>12</v>
      </c>
      <c r="E22" s="47" t="s">
        <v>354</v>
      </c>
      <c r="F22" s="483">
        <v>1000</v>
      </c>
      <c r="G22" s="431">
        <v>163</v>
      </c>
      <c r="H22" s="432">
        <v>248</v>
      </c>
      <c r="I22" s="503">
        <f t="shared" si="6"/>
        <v>-85</v>
      </c>
      <c r="J22" s="503">
        <f t="shared" si="3"/>
        <v>-85000</v>
      </c>
      <c r="K22" s="503">
        <f t="shared" si="0"/>
        <v>-0.085</v>
      </c>
      <c r="L22" s="431">
        <v>2293</v>
      </c>
      <c r="M22" s="432">
        <v>2247</v>
      </c>
      <c r="N22" s="503">
        <f t="shared" si="7"/>
        <v>46</v>
      </c>
      <c r="O22" s="503">
        <f t="shared" si="5"/>
        <v>46000</v>
      </c>
      <c r="P22" s="503">
        <f t="shared" si="1"/>
        <v>0.046</v>
      </c>
      <c r="Q22" s="179"/>
    </row>
    <row r="23" spans="1:17" ht="15.75" customHeight="1">
      <c r="A23" s="468">
        <v>14</v>
      </c>
      <c r="B23" s="469" t="s">
        <v>99</v>
      </c>
      <c r="C23" s="474">
        <v>4864836</v>
      </c>
      <c r="D23" s="46" t="s">
        <v>12</v>
      </c>
      <c r="E23" s="47" t="s">
        <v>354</v>
      </c>
      <c r="F23" s="483">
        <v>1000</v>
      </c>
      <c r="G23" s="431">
        <v>999762</v>
      </c>
      <c r="H23" s="432">
        <v>999877</v>
      </c>
      <c r="I23" s="503">
        <f t="shared" si="6"/>
        <v>-115</v>
      </c>
      <c r="J23" s="503">
        <f t="shared" si="3"/>
        <v>-115000</v>
      </c>
      <c r="K23" s="503">
        <f t="shared" si="0"/>
        <v>-0.115</v>
      </c>
      <c r="L23" s="431">
        <v>16729</v>
      </c>
      <c r="M23" s="432">
        <v>16730</v>
      </c>
      <c r="N23" s="503">
        <f t="shared" si="7"/>
        <v>-1</v>
      </c>
      <c r="O23" s="503">
        <f t="shared" si="5"/>
        <v>-1000</v>
      </c>
      <c r="P23" s="503">
        <f t="shared" si="1"/>
        <v>-0.001</v>
      </c>
      <c r="Q23" s="179"/>
    </row>
    <row r="24" spans="1:17" ht="15.75" customHeight="1">
      <c r="A24" s="468">
        <v>15</v>
      </c>
      <c r="B24" s="469" t="s">
        <v>100</v>
      </c>
      <c r="C24" s="474">
        <v>4864837</v>
      </c>
      <c r="D24" s="46" t="s">
        <v>12</v>
      </c>
      <c r="E24" s="47" t="s">
        <v>354</v>
      </c>
      <c r="F24" s="483">
        <v>1000</v>
      </c>
      <c r="G24" s="431">
        <v>1428</v>
      </c>
      <c r="H24" s="432">
        <v>1556</v>
      </c>
      <c r="I24" s="503">
        <f t="shared" si="6"/>
        <v>-128</v>
      </c>
      <c r="J24" s="503">
        <f t="shared" si="3"/>
        <v>-128000</v>
      </c>
      <c r="K24" s="503">
        <f t="shared" si="0"/>
        <v>-0.128</v>
      </c>
      <c r="L24" s="431">
        <v>37359</v>
      </c>
      <c r="M24" s="432">
        <v>37374</v>
      </c>
      <c r="N24" s="503">
        <f t="shared" si="7"/>
        <v>-15</v>
      </c>
      <c r="O24" s="503">
        <f t="shared" si="5"/>
        <v>-15000</v>
      </c>
      <c r="P24" s="348">
        <f t="shared" si="1"/>
        <v>-0.015</v>
      </c>
      <c r="Q24" s="179"/>
    </row>
    <row r="25" spans="1:17" ht="15.75" customHeight="1">
      <c r="A25" s="468">
        <v>16</v>
      </c>
      <c r="B25" s="469" t="s">
        <v>101</v>
      </c>
      <c r="C25" s="474">
        <v>4864838</v>
      </c>
      <c r="D25" s="46" t="s">
        <v>12</v>
      </c>
      <c r="E25" s="47" t="s">
        <v>354</v>
      </c>
      <c r="F25" s="483">
        <v>1000</v>
      </c>
      <c r="G25" s="431">
        <v>181</v>
      </c>
      <c r="H25" s="432">
        <v>258</v>
      </c>
      <c r="I25" s="503">
        <f t="shared" si="6"/>
        <v>-77</v>
      </c>
      <c r="J25" s="503">
        <f t="shared" si="3"/>
        <v>-77000</v>
      </c>
      <c r="K25" s="503">
        <f t="shared" si="0"/>
        <v>-0.077</v>
      </c>
      <c r="L25" s="431">
        <v>27536</v>
      </c>
      <c r="M25" s="432">
        <v>27539</v>
      </c>
      <c r="N25" s="503">
        <f t="shared" si="7"/>
        <v>-3</v>
      </c>
      <c r="O25" s="503">
        <f t="shared" si="5"/>
        <v>-3000</v>
      </c>
      <c r="P25" s="503">
        <f t="shared" si="1"/>
        <v>-0.003</v>
      </c>
      <c r="Q25" s="179"/>
    </row>
    <row r="26" spans="1:17" ht="15.75" customHeight="1">
      <c r="A26" s="468">
        <v>17</v>
      </c>
      <c r="B26" s="469" t="s">
        <v>124</v>
      </c>
      <c r="C26" s="474">
        <v>4864839</v>
      </c>
      <c r="D26" s="46" t="s">
        <v>12</v>
      </c>
      <c r="E26" s="47" t="s">
        <v>354</v>
      </c>
      <c r="F26" s="483">
        <v>1000</v>
      </c>
      <c r="G26" s="431">
        <v>1450</v>
      </c>
      <c r="H26" s="432">
        <v>1478</v>
      </c>
      <c r="I26" s="503">
        <f t="shared" si="6"/>
        <v>-28</v>
      </c>
      <c r="J26" s="503">
        <f t="shared" si="3"/>
        <v>-28000</v>
      </c>
      <c r="K26" s="503">
        <f t="shared" si="0"/>
        <v>-0.028</v>
      </c>
      <c r="L26" s="431">
        <v>9303</v>
      </c>
      <c r="M26" s="432">
        <v>9303</v>
      </c>
      <c r="N26" s="503">
        <f t="shared" si="7"/>
        <v>0</v>
      </c>
      <c r="O26" s="503">
        <f t="shared" si="5"/>
        <v>0</v>
      </c>
      <c r="P26" s="503">
        <f t="shared" si="1"/>
        <v>0</v>
      </c>
      <c r="Q26" s="179"/>
    </row>
    <row r="27" spans="1:17" ht="15.75" customHeight="1">
      <c r="A27" s="468">
        <v>18</v>
      </c>
      <c r="B27" s="469" t="s">
        <v>127</v>
      </c>
      <c r="C27" s="474">
        <v>4864788</v>
      </c>
      <c r="D27" s="46" t="s">
        <v>12</v>
      </c>
      <c r="E27" s="47" t="s">
        <v>354</v>
      </c>
      <c r="F27" s="483">
        <v>100</v>
      </c>
      <c r="G27" s="431">
        <v>7355</v>
      </c>
      <c r="H27" s="432">
        <v>6912</v>
      </c>
      <c r="I27" s="503">
        <f t="shared" si="6"/>
        <v>443</v>
      </c>
      <c r="J27" s="503">
        <f t="shared" si="3"/>
        <v>44300</v>
      </c>
      <c r="K27" s="503">
        <f t="shared" si="0"/>
        <v>0.0443</v>
      </c>
      <c r="L27" s="431">
        <v>250</v>
      </c>
      <c r="M27" s="432">
        <v>250</v>
      </c>
      <c r="N27" s="503">
        <f t="shared" si="7"/>
        <v>0</v>
      </c>
      <c r="O27" s="503">
        <f t="shared" si="5"/>
        <v>0</v>
      </c>
      <c r="P27" s="503">
        <f t="shared" si="1"/>
        <v>0</v>
      </c>
      <c r="Q27" s="179"/>
    </row>
    <row r="28" spans="1:17" ht="15.75" customHeight="1">
      <c r="A28" s="468">
        <v>19</v>
      </c>
      <c r="B28" s="469" t="s">
        <v>125</v>
      </c>
      <c r="C28" s="474">
        <v>4864883</v>
      </c>
      <c r="D28" s="46" t="s">
        <v>12</v>
      </c>
      <c r="E28" s="47" t="s">
        <v>354</v>
      </c>
      <c r="F28" s="483">
        <v>1000</v>
      </c>
      <c r="G28" s="431">
        <v>998613</v>
      </c>
      <c r="H28" s="432">
        <v>998570</v>
      </c>
      <c r="I28" s="503">
        <f t="shared" si="6"/>
        <v>43</v>
      </c>
      <c r="J28" s="503">
        <f t="shared" si="3"/>
        <v>43000</v>
      </c>
      <c r="K28" s="503">
        <f t="shared" si="0"/>
        <v>0.043</v>
      </c>
      <c r="L28" s="431">
        <v>14136</v>
      </c>
      <c r="M28" s="432">
        <v>14136</v>
      </c>
      <c r="N28" s="503">
        <f t="shared" si="7"/>
        <v>0</v>
      </c>
      <c r="O28" s="503">
        <f t="shared" si="5"/>
        <v>0</v>
      </c>
      <c r="P28" s="503">
        <f t="shared" si="1"/>
        <v>0</v>
      </c>
      <c r="Q28" s="179"/>
    </row>
    <row r="29" spans="1:17" ht="15.75" customHeight="1">
      <c r="A29" s="468"/>
      <c r="B29" s="471" t="s">
        <v>102</v>
      </c>
      <c r="C29" s="474"/>
      <c r="D29" s="46"/>
      <c r="E29" s="46"/>
      <c r="F29" s="483"/>
      <c r="G29" s="431"/>
      <c r="H29" s="432"/>
      <c r="I29" s="21"/>
      <c r="J29" s="21"/>
      <c r="K29" s="238"/>
      <c r="L29" s="100"/>
      <c r="M29" s="21"/>
      <c r="N29" s="21"/>
      <c r="O29" s="21"/>
      <c r="P29" s="238"/>
      <c r="Q29" s="179"/>
    </row>
    <row r="30" spans="1:17" ht="15.75" customHeight="1">
      <c r="A30" s="468">
        <v>20</v>
      </c>
      <c r="B30" s="469" t="s">
        <v>103</v>
      </c>
      <c r="C30" s="474">
        <v>4865041</v>
      </c>
      <c r="D30" s="46" t="s">
        <v>12</v>
      </c>
      <c r="E30" s="47" t="s">
        <v>354</v>
      </c>
      <c r="F30" s="483">
        <v>1100</v>
      </c>
      <c r="G30" s="431">
        <v>999998</v>
      </c>
      <c r="H30" s="432">
        <v>999998</v>
      </c>
      <c r="I30" s="503">
        <f t="shared" si="6"/>
        <v>0</v>
      </c>
      <c r="J30" s="503">
        <f t="shared" si="3"/>
        <v>0</v>
      </c>
      <c r="K30" s="503">
        <f t="shared" si="0"/>
        <v>0</v>
      </c>
      <c r="L30" s="431">
        <v>719729</v>
      </c>
      <c r="M30" s="432">
        <v>723306</v>
      </c>
      <c r="N30" s="503">
        <f t="shared" si="7"/>
        <v>-3577</v>
      </c>
      <c r="O30" s="503">
        <f t="shared" si="5"/>
        <v>-3934700</v>
      </c>
      <c r="P30" s="503">
        <f t="shared" si="1"/>
        <v>-3.9347</v>
      </c>
      <c r="Q30" s="179"/>
    </row>
    <row r="31" spans="1:17" ht="15.75" customHeight="1">
      <c r="A31" s="468">
        <v>21</v>
      </c>
      <c r="B31" s="469" t="s">
        <v>104</v>
      </c>
      <c r="C31" s="474">
        <v>4865042</v>
      </c>
      <c r="D31" s="46" t="s">
        <v>12</v>
      </c>
      <c r="E31" s="47" t="s">
        <v>354</v>
      </c>
      <c r="F31" s="483">
        <v>1100</v>
      </c>
      <c r="G31" s="431">
        <v>999998</v>
      </c>
      <c r="H31" s="432">
        <v>999998</v>
      </c>
      <c r="I31" s="503">
        <f t="shared" si="6"/>
        <v>0</v>
      </c>
      <c r="J31" s="503">
        <f t="shared" si="3"/>
        <v>0</v>
      </c>
      <c r="K31" s="503">
        <f t="shared" si="0"/>
        <v>0</v>
      </c>
      <c r="L31" s="431">
        <v>758319</v>
      </c>
      <c r="M31" s="432">
        <v>762198</v>
      </c>
      <c r="N31" s="503">
        <f t="shared" si="7"/>
        <v>-3879</v>
      </c>
      <c r="O31" s="503">
        <f t="shared" si="5"/>
        <v>-4266900</v>
      </c>
      <c r="P31" s="503">
        <f t="shared" si="1"/>
        <v>-4.2669</v>
      </c>
      <c r="Q31" s="179"/>
    </row>
    <row r="32" spans="1:17" ht="15.75" customHeight="1">
      <c r="A32" s="468">
        <v>22</v>
      </c>
      <c r="B32" s="469" t="s">
        <v>375</v>
      </c>
      <c r="C32" s="474">
        <v>4864943</v>
      </c>
      <c r="D32" s="46" t="s">
        <v>12</v>
      </c>
      <c r="E32" s="47" t="s">
        <v>354</v>
      </c>
      <c r="F32" s="483">
        <v>1000</v>
      </c>
      <c r="G32" s="431">
        <v>985796</v>
      </c>
      <c r="H32" s="432">
        <v>986208</v>
      </c>
      <c r="I32" s="503">
        <f>G32-H32</f>
        <v>-412</v>
      </c>
      <c r="J32" s="503">
        <f>$F32*I32</f>
        <v>-412000</v>
      </c>
      <c r="K32" s="503">
        <f>J32/1000000</f>
        <v>-0.412</v>
      </c>
      <c r="L32" s="431">
        <v>9080</v>
      </c>
      <c r="M32" s="432">
        <v>9080</v>
      </c>
      <c r="N32" s="503">
        <f>L32-M32</f>
        <v>0</v>
      </c>
      <c r="O32" s="503">
        <f>$F32*N32</f>
        <v>0</v>
      </c>
      <c r="P32" s="503">
        <f>O32/1000000</f>
        <v>0</v>
      </c>
      <c r="Q32" s="179"/>
    </row>
    <row r="33" spans="1:17" ht="15.75" customHeight="1">
      <c r="A33" s="468"/>
      <c r="B33" s="471" t="s">
        <v>34</v>
      </c>
      <c r="C33" s="474"/>
      <c r="D33" s="46"/>
      <c r="E33" s="46"/>
      <c r="F33" s="483"/>
      <c r="G33" s="431"/>
      <c r="H33" s="432"/>
      <c r="I33" s="503"/>
      <c r="J33" s="503"/>
      <c r="K33" s="238">
        <f>SUM(K17:K32)</f>
        <v>-1.6507</v>
      </c>
      <c r="L33" s="504"/>
      <c r="M33" s="503"/>
      <c r="N33" s="503"/>
      <c r="O33" s="503"/>
      <c r="P33" s="238">
        <f>SUM(P17:P32)</f>
        <v>-8.1756</v>
      </c>
      <c r="Q33" s="179"/>
    </row>
    <row r="34" spans="1:17" ht="15.75" customHeight="1">
      <c r="A34" s="468">
        <v>23</v>
      </c>
      <c r="B34" s="469" t="s">
        <v>105</v>
      </c>
      <c r="C34" s="474">
        <v>4864910</v>
      </c>
      <c r="D34" s="46" t="s">
        <v>12</v>
      </c>
      <c r="E34" s="47" t="s">
        <v>354</v>
      </c>
      <c r="F34" s="483">
        <v>-1000</v>
      </c>
      <c r="G34" s="431">
        <v>958164</v>
      </c>
      <c r="H34" s="432">
        <v>958207</v>
      </c>
      <c r="I34" s="503">
        <f t="shared" si="6"/>
        <v>-43</v>
      </c>
      <c r="J34" s="503">
        <f t="shared" si="3"/>
        <v>43000</v>
      </c>
      <c r="K34" s="503">
        <f t="shared" si="0"/>
        <v>0.043</v>
      </c>
      <c r="L34" s="431">
        <v>949298</v>
      </c>
      <c r="M34" s="432">
        <v>949336</v>
      </c>
      <c r="N34" s="503">
        <f t="shared" si="7"/>
        <v>-38</v>
      </c>
      <c r="O34" s="503">
        <f t="shared" si="5"/>
        <v>38000</v>
      </c>
      <c r="P34" s="503">
        <f t="shared" si="1"/>
        <v>0.038</v>
      </c>
      <c r="Q34" s="179"/>
    </row>
    <row r="35" spans="1:17" ht="15.75" customHeight="1">
      <c r="A35" s="468">
        <v>24</v>
      </c>
      <c r="B35" s="469" t="s">
        <v>106</v>
      </c>
      <c r="C35" s="474">
        <v>4864911</v>
      </c>
      <c r="D35" s="46" t="s">
        <v>12</v>
      </c>
      <c r="E35" s="47" t="s">
        <v>354</v>
      </c>
      <c r="F35" s="483">
        <v>-1000</v>
      </c>
      <c r="G35" s="431">
        <v>968251</v>
      </c>
      <c r="H35" s="432">
        <v>968762</v>
      </c>
      <c r="I35" s="503">
        <f t="shared" si="6"/>
        <v>-511</v>
      </c>
      <c r="J35" s="503">
        <f t="shared" si="3"/>
        <v>511000</v>
      </c>
      <c r="K35" s="503">
        <f t="shared" si="0"/>
        <v>0.511</v>
      </c>
      <c r="L35" s="431">
        <v>955464</v>
      </c>
      <c r="M35" s="432">
        <v>955507</v>
      </c>
      <c r="N35" s="503">
        <f t="shared" si="7"/>
        <v>-43</v>
      </c>
      <c r="O35" s="503">
        <f t="shared" si="5"/>
        <v>43000</v>
      </c>
      <c r="P35" s="503">
        <f t="shared" si="1"/>
        <v>0.043</v>
      </c>
      <c r="Q35" s="179"/>
    </row>
    <row r="36" spans="1:17" ht="15.75" customHeight="1">
      <c r="A36" s="468">
        <v>25</v>
      </c>
      <c r="B36" s="522" t="s">
        <v>148</v>
      </c>
      <c r="C36" s="484">
        <v>4902528</v>
      </c>
      <c r="D36" s="13" t="s">
        <v>12</v>
      </c>
      <c r="E36" s="47" t="s">
        <v>354</v>
      </c>
      <c r="F36" s="484">
        <v>300</v>
      </c>
      <c r="G36" s="431">
        <v>23</v>
      </c>
      <c r="H36" s="432">
        <v>23</v>
      </c>
      <c r="I36" s="503">
        <f>G36-H36</f>
        <v>0</v>
      </c>
      <c r="J36" s="503">
        <f>$F36*I36</f>
        <v>0</v>
      </c>
      <c r="K36" s="503">
        <f>J36/1000000</f>
        <v>0</v>
      </c>
      <c r="L36" s="431">
        <v>382</v>
      </c>
      <c r="M36" s="432">
        <v>382</v>
      </c>
      <c r="N36" s="503">
        <f>L36-M36</f>
        <v>0</v>
      </c>
      <c r="O36" s="503">
        <f>$F36*N36</f>
        <v>0</v>
      </c>
      <c r="P36" s="503">
        <f>O36/1000000</f>
        <v>0</v>
      </c>
      <c r="Q36" s="542"/>
    </row>
    <row r="37" spans="1:17" ht="15.75" customHeight="1">
      <c r="A37" s="468"/>
      <c r="B37" s="471" t="s">
        <v>28</v>
      </c>
      <c r="C37" s="474"/>
      <c r="D37" s="46"/>
      <c r="E37" s="46"/>
      <c r="F37" s="483"/>
      <c r="G37" s="431"/>
      <c r="H37" s="432"/>
      <c r="I37" s="503"/>
      <c r="J37" s="503"/>
      <c r="K37" s="503"/>
      <c r="L37" s="504"/>
      <c r="M37" s="503"/>
      <c r="N37" s="503"/>
      <c r="O37" s="503"/>
      <c r="P37" s="503"/>
      <c r="Q37" s="179"/>
    </row>
    <row r="38" spans="1:17" ht="15">
      <c r="A38" s="468">
        <v>26</v>
      </c>
      <c r="B38" s="415" t="s">
        <v>48</v>
      </c>
      <c r="C38" s="474">
        <v>5128409</v>
      </c>
      <c r="D38" s="50" t="s">
        <v>12</v>
      </c>
      <c r="E38" s="47" t="s">
        <v>354</v>
      </c>
      <c r="F38" s="483">
        <v>1000</v>
      </c>
      <c r="G38" s="434">
        <v>286</v>
      </c>
      <c r="H38" s="435">
        <v>140</v>
      </c>
      <c r="I38" s="348">
        <f>G38-H38</f>
        <v>146</v>
      </c>
      <c r="J38" s="348">
        <f t="shared" si="3"/>
        <v>146000</v>
      </c>
      <c r="K38" s="348">
        <f t="shared" si="0"/>
        <v>0.146</v>
      </c>
      <c r="L38" s="434">
        <v>6020</v>
      </c>
      <c r="M38" s="435">
        <v>6019</v>
      </c>
      <c r="N38" s="348">
        <f>L38-M38</f>
        <v>1</v>
      </c>
      <c r="O38" s="348">
        <f t="shared" si="5"/>
        <v>1000</v>
      </c>
      <c r="P38" s="348">
        <f t="shared" si="1"/>
        <v>0.001</v>
      </c>
      <c r="Q38" s="563"/>
    </row>
    <row r="39" spans="1:17" ht="15.75" customHeight="1">
      <c r="A39" s="468"/>
      <c r="B39" s="471" t="s">
        <v>107</v>
      </c>
      <c r="C39" s="474"/>
      <c r="D39" s="46"/>
      <c r="E39" s="46"/>
      <c r="F39" s="483"/>
      <c r="G39" s="431"/>
      <c r="H39" s="432"/>
      <c r="I39" s="503"/>
      <c r="J39" s="503"/>
      <c r="K39" s="503"/>
      <c r="L39" s="504"/>
      <c r="M39" s="503"/>
      <c r="N39" s="503"/>
      <c r="O39" s="503"/>
      <c r="P39" s="503"/>
      <c r="Q39" s="179"/>
    </row>
    <row r="40" spans="1:17" s="707" customFormat="1" ht="15.75" customHeight="1">
      <c r="A40" s="468">
        <v>27</v>
      </c>
      <c r="B40" s="469" t="s">
        <v>108</v>
      </c>
      <c r="C40" s="474">
        <v>4864962</v>
      </c>
      <c r="D40" s="46" t="s">
        <v>12</v>
      </c>
      <c r="E40" s="47" t="s">
        <v>354</v>
      </c>
      <c r="F40" s="483">
        <v>-1000</v>
      </c>
      <c r="G40" s="434">
        <v>44254</v>
      </c>
      <c r="H40" s="435">
        <v>44254</v>
      </c>
      <c r="I40" s="348">
        <f t="shared" si="6"/>
        <v>0</v>
      </c>
      <c r="J40" s="348">
        <f t="shared" si="3"/>
        <v>0</v>
      </c>
      <c r="K40" s="348">
        <f t="shared" si="0"/>
        <v>0</v>
      </c>
      <c r="L40" s="434">
        <v>974200</v>
      </c>
      <c r="M40" s="435">
        <v>974200</v>
      </c>
      <c r="N40" s="348">
        <f t="shared" si="7"/>
        <v>0</v>
      </c>
      <c r="O40" s="348">
        <f t="shared" si="5"/>
        <v>0</v>
      </c>
      <c r="P40" s="348">
        <f t="shared" si="1"/>
        <v>0</v>
      </c>
      <c r="Q40" s="716"/>
    </row>
    <row r="41" spans="1:17" ht="15.75" customHeight="1">
      <c r="A41" s="468">
        <v>28</v>
      </c>
      <c r="B41" s="469" t="s">
        <v>109</v>
      </c>
      <c r="C41" s="474">
        <v>4865033</v>
      </c>
      <c r="D41" s="46" t="s">
        <v>12</v>
      </c>
      <c r="E41" s="47" t="s">
        <v>354</v>
      </c>
      <c r="F41" s="483">
        <v>-1000</v>
      </c>
      <c r="G41" s="431">
        <v>24520</v>
      </c>
      <c r="H41" s="432">
        <v>23998</v>
      </c>
      <c r="I41" s="503">
        <f t="shared" si="6"/>
        <v>522</v>
      </c>
      <c r="J41" s="503">
        <f t="shared" si="3"/>
        <v>-522000</v>
      </c>
      <c r="K41" s="503">
        <f t="shared" si="0"/>
        <v>-0.522</v>
      </c>
      <c r="L41" s="431">
        <v>969802</v>
      </c>
      <c r="M41" s="432">
        <v>969679</v>
      </c>
      <c r="N41" s="503">
        <f t="shared" si="7"/>
        <v>123</v>
      </c>
      <c r="O41" s="503">
        <f t="shared" si="5"/>
        <v>-123000</v>
      </c>
      <c r="P41" s="503">
        <f t="shared" si="1"/>
        <v>-0.123</v>
      </c>
      <c r="Q41" s="179"/>
    </row>
    <row r="42" spans="1:17" ht="15.75" customHeight="1">
      <c r="A42" s="468">
        <v>29</v>
      </c>
      <c r="B42" s="469" t="s">
        <v>110</v>
      </c>
      <c r="C42" s="474">
        <v>5128420</v>
      </c>
      <c r="D42" s="46" t="s">
        <v>12</v>
      </c>
      <c r="E42" s="47" t="s">
        <v>354</v>
      </c>
      <c r="F42" s="483">
        <v>-1000</v>
      </c>
      <c r="G42" s="431">
        <v>995512</v>
      </c>
      <c r="H42" s="432">
        <v>995524</v>
      </c>
      <c r="I42" s="503">
        <f>G42-H42</f>
        <v>-12</v>
      </c>
      <c r="J42" s="503">
        <f t="shared" si="3"/>
        <v>12000</v>
      </c>
      <c r="K42" s="503">
        <f t="shared" si="0"/>
        <v>0.012</v>
      </c>
      <c r="L42" s="431">
        <v>996010</v>
      </c>
      <c r="M42" s="432">
        <v>996092</v>
      </c>
      <c r="N42" s="503">
        <f>L42-M42</f>
        <v>-82</v>
      </c>
      <c r="O42" s="503">
        <f t="shared" si="5"/>
        <v>82000</v>
      </c>
      <c r="P42" s="503">
        <f t="shared" si="1"/>
        <v>0.082</v>
      </c>
      <c r="Q42" s="560"/>
    </row>
    <row r="43" spans="1:17" ht="15.75" customHeight="1">
      <c r="A43" s="468">
        <v>30</v>
      </c>
      <c r="B43" s="415" t="s">
        <v>111</v>
      </c>
      <c r="C43" s="474">
        <v>4864935</v>
      </c>
      <c r="D43" s="46" t="s">
        <v>12</v>
      </c>
      <c r="E43" s="47" t="s">
        <v>354</v>
      </c>
      <c r="F43" s="483">
        <v>-1000</v>
      </c>
      <c r="G43" s="431">
        <v>975671</v>
      </c>
      <c r="H43" s="432">
        <v>975619</v>
      </c>
      <c r="I43" s="503">
        <f t="shared" si="6"/>
        <v>52</v>
      </c>
      <c r="J43" s="503">
        <f t="shared" si="3"/>
        <v>-52000</v>
      </c>
      <c r="K43" s="503">
        <f t="shared" si="0"/>
        <v>-0.052</v>
      </c>
      <c r="L43" s="431">
        <v>992394</v>
      </c>
      <c r="M43" s="432">
        <v>992487</v>
      </c>
      <c r="N43" s="503">
        <f t="shared" si="7"/>
        <v>-93</v>
      </c>
      <c r="O43" s="503">
        <f t="shared" si="5"/>
        <v>93000</v>
      </c>
      <c r="P43" s="503">
        <f t="shared" si="1"/>
        <v>0.093</v>
      </c>
      <c r="Q43" s="225"/>
    </row>
    <row r="44" spans="1:17" ht="15.75" customHeight="1">
      <c r="A44" s="468"/>
      <c r="B44" s="471" t="s">
        <v>419</v>
      </c>
      <c r="C44" s="474"/>
      <c r="D44" s="733"/>
      <c r="E44" s="734"/>
      <c r="F44" s="483"/>
      <c r="G44" s="504"/>
      <c r="H44" s="503"/>
      <c r="I44" s="503"/>
      <c r="J44" s="503"/>
      <c r="K44" s="503"/>
      <c r="L44" s="504"/>
      <c r="M44" s="503"/>
      <c r="N44" s="503"/>
      <c r="O44" s="503"/>
      <c r="P44" s="503"/>
      <c r="Q44" s="225"/>
    </row>
    <row r="45" spans="1:17" s="707" customFormat="1" ht="15.75" customHeight="1">
      <c r="A45" s="468">
        <v>31</v>
      </c>
      <c r="B45" s="469" t="s">
        <v>108</v>
      </c>
      <c r="C45" s="474">
        <v>4865002</v>
      </c>
      <c r="D45" s="733" t="s">
        <v>12</v>
      </c>
      <c r="E45" s="734" t="s">
        <v>354</v>
      </c>
      <c r="F45" s="483">
        <v>2000</v>
      </c>
      <c r="G45" s="434">
        <v>491</v>
      </c>
      <c r="H45" s="435">
        <v>182</v>
      </c>
      <c r="I45" s="348">
        <f>G45-H45</f>
        <v>309</v>
      </c>
      <c r="J45" s="348">
        <f>$F45*I45</f>
        <v>618000</v>
      </c>
      <c r="K45" s="348">
        <f>J45/1000000</f>
        <v>0.618</v>
      </c>
      <c r="L45" s="434">
        <v>999790</v>
      </c>
      <c r="M45" s="435">
        <v>999809</v>
      </c>
      <c r="N45" s="348">
        <f>L45-M45</f>
        <v>-19</v>
      </c>
      <c r="O45" s="348">
        <f>$F45*N45</f>
        <v>-38000</v>
      </c>
      <c r="P45" s="348">
        <f>O45/1000000</f>
        <v>-0.038</v>
      </c>
      <c r="Q45" s="814"/>
    </row>
    <row r="46" spans="1:17" s="707" customFormat="1" ht="15.75" customHeight="1">
      <c r="A46" s="468">
        <v>32</v>
      </c>
      <c r="B46" s="469" t="s">
        <v>420</v>
      </c>
      <c r="C46" s="474">
        <v>5128452</v>
      </c>
      <c r="D46" s="733" t="s">
        <v>12</v>
      </c>
      <c r="E46" s="734" t="s">
        <v>354</v>
      </c>
      <c r="F46" s="483">
        <v>2000</v>
      </c>
      <c r="G46" s="434">
        <v>436</v>
      </c>
      <c r="H46" s="435">
        <v>143</v>
      </c>
      <c r="I46" s="348">
        <f>G46-H46</f>
        <v>293</v>
      </c>
      <c r="J46" s="348">
        <f>$F46*I46</f>
        <v>586000</v>
      </c>
      <c r="K46" s="348">
        <f>J46/1000000</f>
        <v>0.586</v>
      </c>
      <c r="L46" s="434">
        <v>999998</v>
      </c>
      <c r="M46" s="435">
        <v>999998</v>
      </c>
      <c r="N46" s="348">
        <f>L46-M46</f>
        <v>0</v>
      </c>
      <c r="O46" s="348">
        <f>$F46*N46</f>
        <v>0</v>
      </c>
      <c r="P46" s="348">
        <f>O46/1000000</f>
        <v>0</v>
      </c>
      <c r="Q46" s="814"/>
    </row>
    <row r="47" spans="1:17" ht="15.75" customHeight="1">
      <c r="A47" s="468"/>
      <c r="B47" s="471" t="s">
        <v>44</v>
      </c>
      <c r="C47" s="474"/>
      <c r="D47" s="46"/>
      <c r="E47" s="46"/>
      <c r="F47" s="483"/>
      <c r="G47" s="431"/>
      <c r="H47" s="432"/>
      <c r="I47" s="503"/>
      <c r="J47" s="503"/>
      <c r="K47" s="503"/>
      <c r="L47" s="504"/>
      <c r="M47" s="503"/>
      <c r="N47" s="503"/>
      <c r="O47" s="503"/>
      <c r="P47" s="503"/>
      <c r="Q47" s="179"/>
    </row>
    <row r="48" spans="1:17" ht="13.5" customHeight="1">
      <c r="A48" s="468"/>
      <c r="B48" s="470" t="s">
        <v>18</v>
      </c>
      <c r="C48" s="474"/>
      <c r="D48" s="50"/>
      <c r="E48" s="50"/>
      <c r="F48" s="483"/>
      <c r="G48" s="431"/>
      <c r="H48" s="432"/>
      <c r="I48" s="503"/>
      <c r="J48" s="503"/>
      <c r="K48" s="503"/>
      <c r="L48" s="504"/>
      <c r="M48" s="503"/>
      <c r="N48" s="503"/>
      <c r="O48" s="503"/>
      <c r="P48" s="503"/>
      <c r="Q48" s="179"/>
    </row>
    <row r="49" spans="1:17" ht="15.75" customHeight="1">
      <c r="A49" s="468">
        <v>33</v>
      </c>
      <c r="B49" s="469" t="s">
        <v>19</v>
      </c>
      <c r="C49" s="474">
        <v>4864808</v>
      </c>
      <c r="D49" s="46" t="s">
        <v>12</v>
      </c>
      <c r="E49" s="47" t="s">
        <v>354</v>
      </c>
      <c r="F49" s="483">
        <v>200</v>
      </c>
      <c r="G49" s="431">
        <v>3794</v>
      </c>
      <c r="H49" s="432">
        <v>3900</v>
      </c>
      <c r="I49" s="503">
        <f>G49-H49</f>
        <v>-106</v>
      </c>
      <c r="J49" s="503">
        <f>$F49*I49</f>
        <v>-21200</v>
      </c>
      <c r="K49" s="503">
        <f>J49/1000000</f>
        <v>-0.0212</v>
      </c>
      <c r="L49" s="431">
        <v>15073</v>
      </c>
      <c r="M49" s="432">
        <v>15096</v>
      </c>
      <c r="N49" s="503">
        <f>L49-M49</f>
        <v>-23</v>
      </c>
      <c r="O49" s="503">
        <f>$F49*N49</f>
        <v>-4600</v>
      </c>
      <c r="P49" s="503">
        <f>O49/1000000</f>
        <v>-0.0046</v>
      </c>
      <c r="Q49" s="559"/>
    </row>
    <row r="50" spans="1:17" s="707" customFormat="1" ht="15.75" customHeight="1">
      <c r="A50" s="468">
        <v>34</v>
      </c>
      <c r="B50" s="469" t="s">
        <v>20</v>
      </c>
      <c r="C50" s="474">
        <v>4864841</v>
      </c>
      <c r="D50" s="46" t="s">
        <v>12</v>
      </c>
      <c r="E50" s="47" t="s">
        <v>354</v>
      </c>
      <c r="F50" s="483">
        <v>1000</v>
      </c>
      <c r="G50" s="434">
        <v>15810</v>
      </c>
      <c r="H50" s="435">
        <v>15810</v>
      </c>
      <c r="I50" s="348">
        <f t="shared" si="6"/>
        <v>0</v>
      </c>
      <c r="J50" s="348">
        <f t="shared" si="3"/>
        <v>0</v>
      </c>
      <c r="K50" s="348">
        <f t="shared" si="0"/>
        <v>0</v>
      </c>
      <c r="L50" s="434">
        <v>35056</v>
      </c>
      <c r="M50" s="435">
        <v>35056</v>
      </c>
      <c r="N50" s="348">
        <f t="shared" si="7"/>
        <v>0</v>
      </c>
      <c r="O50" s="348">
        <f t="shared" si="5"/>
        <v>0</v>
      </c>
      <c r="P50" s="348">
        <f t="shared" si="1"/>
        <v>0</v>
      </c>
      <c r="Q50" s="716"/>
    </row>
    <row r="51" spans="1:17" s="707" customFormat="1" ht="12.75" customHeight="1">
      <c r="A51" s="468"/>
      <c r="B51" s="469"/>
      <c r="C51" s="474"/>
      <c r="D51" s="46"/>
      <c r="E51" s="47"/>
      <c r="F51" s="483"/>
      <c r="G51" s="434"/>
      <c r="H51" s="435"/>
      <c r="I51" s="348"/>
      <c r="J51" s="348"/>
      <c r="K51" s="348">
        <v>0</v>
      </c>
      <c r="L51" s="434"/>
      <c r="M51" s="435"/>
      <c r="N51" s="348"/>
      <c r="O51" s="348"/>
      <c r="P51" s="348">
        <v>0.078</v>
      </c>
      <c r="Q51" s="760" t="s">
        <v>430</v>
      </c>
    </row>
    <row r="52" spans="1:17" s="707" customFormat="1" ht="15.75" customHeight="1">
      <c r="A52" s="468"/>
      <c r="B52" s="469" t="s">
        <v>20</v>
      </c>
      <c r="C52" s="474">
        <v>4864877</v>
      </c>
      <c r="D52" s="46" t="s">
        <v>12</v>
      </c>
      <c r="E52" s="47" t="s">
        <v>354</v>
      </c>
      <c r="F52" s="483">
        <v>1000</v>
      </c>
      <c r="G52" s="434">
        <v>999527</v>
      </c>
      <c r="H52" s="435">
        <v>999472</v>
      </c>
      <c r="I52" s="348">
        <f>G52-H52</f>
        <v>55</v>
      </c>
      <c r="J52" s="348">
        <f>$F52*I52</f>
        <v>55000</v>
      </c>
      <c r="K52" s="348">
        <f>J52/1000000</f>
        <v>0.055</v>
      </c>
      <c r="L52" s="434">
        <v>937</v>
      </c>
      <c r="M52" s="435">
        <v>937</v>
      </c>
      <c r="N52" s="348">
        <f>L52-M52</f>
        <v>0</v>
      </c>
      <c r="O52" s="348">
        <f>$F52*N52</f>
        <v>0</v>
      </c>
      <c r="P52" s="348">
        <f>O52/1000000</f>
        <v>0</v>
      </c>
      <c r="Q52" s="716" t="s">
        <v>424</v>
      </c>
    </row>
    <row r="53" spans="1:17" ht="12.75" customHeight="1">
      <c r="A53" s="468"/>
      <c r="B53" s="471" t="s">
        <v>121</v>
      </c>
      <c r="C53" s="474"/>
      <c r="D53" s="46"/>
      <c r="E53" s="46"/>
      <c r="F53" s="483"/>
      <c r="G53" s="431"/>
      <c r="H53" s="432"/>
      <c r="I53" s="503"/>
      <c r="J53" s="503"/>
      <c r="K53" s="503"/>
      <c r="L53" s="504"/>
      <c r="M53" s="503"/>
      <c r="N53" s="503"/>
      <c r="O53" s="503"/>
      <c r="P53" s="503"/>
      <c r="Q53" s="179"/>
    </row>
    <row r="54" spans="1:17" ht="15.75" customHeight="1">
      <c r="A54" s="468">
        <v>35</v>
      </c>
      <c r="B54" s="469" t="s">
        <v>122</v>
      </c>
      <c r="C54" s="474">
        <v>4865134</v>
      </c>
      <c r="D54" s="46" t="s">
        <v>12</v>
      </c>
      <c r="E54" s="47" t="s">
        <v>354</v>
      </c>
      <c r="F54" s="483">
        <v>100</v>
      </c>
      <c r="G54" s="431">
        <v>102718</v>
      </c>
      <c r="H54" s="432">
        <v>104139</v>
      </c>
      <c r="I54" s="503">
        <f t="shared" si="6"/>
        <v>-1421</v>
      </c>
      <c r="J54" s="503">
        <f t="shared" si="3"/>
        <v>-142100</v>
      </c>
      <c r="K54" s="503">
        <f t="shared" si="0"/>
        <v>-0.1421</v>
      </c>
      <c r="L54" s="431">
        <v>1595</v>
      </c>
      <c r="M54" s="432">
        <v>1595</v>
      </c>
      <c r="N54" s="503">
        <f t="shared" si="7"/>
        <v>0</v>
      </c>
      <c r="O54" s="503">
        <f t="shared" si="5"/>
        <v>0</v>
      </c>
      <c r="P54" s="503">
        <f t="shared" si="1"/>
        <v>0</v>
      </c>
      <c r="Q54" s="179"/>
    </row>
    <row r="55" spans="1:17" ht="15.75" customHeight="1" thickBot="1">
      <c r="A55" s="453">
        <v>36</v>
      </c>
      <c r="B55" s="416" t="s">
        <v>123</v>
      </c>
      <c r="C55" s="475">
        <v>4865135</v>
      </c>
      <c r="D55" s="55" t="s">
        <v>12</v>
      </c>
      <c r="E55" s="53" t="s">
        <v>354</v>
      </c>
      <c r="F55" s="485">
        <v>100</v>
      </c>
      <c r="G55" s="437">
        <v>155147</v>
      </c>
      <c r="H55" s="437">
        <v>148728</v>
      </c>
      <c r="I55" s="505">
        <f t="shared" si="6"/>
        <v>6419</v>
      </c>
      <c r="J55" s="505">
        <f t="shared" si="3"/>
        <v>641900</v>
      </c>
      <c r="K55" s="738">
        <f t="shared" si="0"/>
        <v>0.6419</v>
      </c>
      <c r="L55" s="437">
        <v>4522</v>
      </c>
      <c r="M55" s="437">
        <v>4522</v>
      </c>
      <c r="N55" s="505">
        <f t="shared" si="7"/>
        <v>0</v>
      </c>
      <c r="O55" s="505">
        <f t="shared" si="5"/>
        <v>0</v>
      </c>
      <c r="P55" s="738">
        <f t="shared" si="1"/>
        <v>0</v>
      </c>
      <c r="Q55" s="179"/>
    </row>
    <row r="56" spans="2:16" ht="15.75" customHeight="1" thickTop="1">
      <c r="B56" s="17" t="s">
        <v>142</v>
      </c>
      <c r="F56" s="239"/>
      <c r="I56" s="18"/>
      <c r="J56" s="18"/>
      <c r="K56" s="510">
        <f>SUM(K8:K55)-K33</f>
        <v>2.3624</v>
      </c>
      <c r="N56" s="18"/>
      <c r="O56" s="18"/>
      <c r="P56" s="510">
        <f>SUM(P8:P55)-P33</f>
        <v>-7.913499999999999</v>
      </c>
    </row>
    <row r="57" spans="2:16" ht="1.5" customHeight="1" hidden="1">
      <c r="B57" s="17"/>
      <c r="F57" s="239"/>
      <c r="I57" s="18"/>
      <c r="J57" s="18"/>
      <c r="K57" s="33"/>
      <c r="N57" s="18"/>
      <c r="O57" s="18"/>
      <c r="P57" s="33"/>
    </row>
    <row r="58" spans="2:16" ht="16.5" customHeight="1">
      <c r="B58" s="17" t="s">
        <v>143</v>
      </c>
      <c r="F58" s="239"/>
      <c r="I58" s="18"/>
      <c r="J58" s="18"/>
      <c r="K58" s="510">
        <f>SUM(K56:K57)</f>
        <v>2.3624</v>
      </c>
      <c r="N58" s="18"/>
      <c r="O58" s="18"/>
      <c r="P58" s="510">
        <f>SUM(P56:P57)</f>
        <v>-7.913499999999999</v>
      </c>
    </row>
    <row r="59" ht="15">
      <c r="F59" s="239"/>
    </row>
    <row r="60" spans="6:17" ht="15">
      <c r="F60" s="239"/>
      <c r="Q60" s="306" t="str">
        <f>NDPL!$Q$1</f>
        <v>OCTOBER-2014</v>
      </c>
    </row>
    <row r="61" ht="15">
      <c r="F61" s="239"/>
    </row>
    <row r="62" spans="6:17" ht="15">
      <c r="F62" s="239"/>
      <c r="Q62" s="306"/>
    </row>
    <row r="63" spans="1:16" ht="18.75" thickBot="1">
      <c r="A63" s="107" t="s">
        <v>253</v>
      </c>
      <c r="F63" s="239"/>
      <c r="G63" s="7"/>
      <c r="H63" s="7"/>
      <c r="I63" s="56" t="s">
        <v>7</v>
      </c>
      <c r="J63" s="19"/>
      <c r="K63" s="19"/>
      <c r="L63" s="19"/>
      <c r="M63" s="19"/>
      <c r="N63" s="56" t="s">
        <v>407</v>
      </c>
      <c r="O63" s="19"/>
      <c r="P63" s="19"/>
    </row>
    <row r="64" spans="1:17" ht="39.75" thickBot="1" thickTop="1">
      <c r="A64" s="41" t="s">
        <v>8</v>
      </c>
      <c r="B64" s="38" t="s">
        <v>9</v>
      </c>
      <c r="C64" s="39" t="s">
        <v>1</v>
      </c>
      <c r="D64" s="39" t="s">
        <v>2</v>
      </c>
      <c r="E64" s="39" t="s">
        <v>3</v>
      </c>
      <c r="F64" s="39" t="s">
        <v>10</v>
      </c>
      <c r="G64" s="41" t="str">
        <f>NDPL!G5</f>
        <v>FINAL READING 01/11/2014</v>
      </c>
      <c r="H64" s="39" t="str">
        <f>NDPL!H5</f>
        <v>INTIAL READING 01/10/2014</v>
      </c>
      <c r="I64" s="39" t="s">
        <v>4</v>
      </c>
      <c r="J64" s="39" t="s">
        <v>5</v>
      </c>
      <c r="K64" s="39" t="s">
        <v>6</v>
      </c>
      <c r="L64" s="41" t="str">
        <f>NDPL!G5</f>
        <v>FINAL READING 01/11/2014</v>
      </c>
      <c r="M64" s="39" t="str">
        <f>NDPL!H5</f>
        <v>INTIAL READING 01/10/2014</v>
      </c>
      <c r="N64" s="39" t="s">
        <v>4</v>
      </c>
      <c r="O64" s="39" t="s">
        <v>5</v>
      </c>
      <c r="P64" s="39" t="s">
        <v>6</v>
      </c>
      <c r="Q64" s="40" t="s">
        <v>317</v>
      </c>
    </row>
    <row r="65" spans="1:16" ht="17.25" thickBot="1" thickTop="1">
      <c r="A65" s="20"/>
      <c r="B65" s="108"/>
      <c r="C65" s="20"/>
      <c r="D65" s="20"/>
      <c r="E65" s="20"/>
      <c r="F65" s="417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7" ht="15.75" customHeight="1" thickTop="1">
      <c r="A66" s="466"/>
      <c r="B66" s="467" t="s">
        <v>128</v>
      </c>
      <c r="C66" s="42"/>
      <c r="D66" s="42"/>
      <c r="E66" s="42"/>
      <c r="F66" s="418"/>
      <c r="G66" s="34"/>
      <c r="H66" s="25"/>
      <c r="I66" s="25"/>
      <c r="J66" s="25"/>
      <c r="K66" s="25"/>
      <c r="L66" s="34"/>
      <c r="M66" s="25"/>
      <c r="N66" s="25"/>
      <c r="O66" s="25"/>
      <c r="P66" s="25"/>
      <c r="Q66" s="178"/>
    </row>
    <row r="67" spans="1:17" ht="15.75" customHeight="1">
      <c r="A67" s="468">
        <v>1</v>
      </c>
      <c r="B67" s="469" t="s">
        <v>15</v>
      </c>
      <c r="C67" s="474">
        <v>4864968</v>
      </c>
      <c r="D67" s="46" t="s">
        <v>12</v>
      </c>
      <c r="E67" s="47" t="s">
        <v>354</v>
      </c>
      <c r="F67" s="483">
        <v>-1000</v>
      </c>
      <c r="G67" s="431">
        <v>989282</v>
      </c>
      <c r="H67" s="432">
        <v>991027</v>
      </c>
      <c r="I67" s="432">
        <f>G67-H67</f>
        <v>-1745</v>
      </c>
      <c r="J67" s="432">
        <f>$F67*I67</f>
        <v>1745000</v>
      </c>
      <c r="K67" s="432">
        <f>J67/1000000</f>
        <v>1.745</v>
      </c>
      <c r="L67" s="431">
        <v>908479</v>
      </c>
      <c r="M67" s="432">
        <v>908484</v>
      </c>
      <c r="N67" s="432">
        <f>L67-M67</f>
        <v>-5</v>
      </c>
      <c r="O67" s="432">
        <f>$F67*N67</f>
        <v>5000</v>
      </c>
      <c r="P67" s="432">
        <f>O67/1000000</f>
        <v>0.005</v>
      </c>
      <c r="Q67" s="179"/>
    </row>
    <row r="68" spans="1:17" ht="15.75" customHeight="1">
      <c r="A68" s="468">
        <v>2</v>
      </c>
      <c r="B68" s="469" t="s">
        <v>16</v>
      </c>
      <c r="C68" s="474">
        <v>4864980</v>
      </c>
      <c r="D68" s="46" t="s">
        <v>12</v>
      </c>
      <c r="E68" s="47" t="s">
        <v>354</v>
      </c>
      <c r="F68" s="483">
        <v>-1000</v>
      </c>
      <c r="G68" s="431">
        <v>10648</v>
      </c>
      <c r="H68" s="432">
        <v>12028</v>
      </c>
      <c r="I68" s="432">
        <f>G68-H68</f>
        <v>-1380</v>
      </c>
      <c r="J68" s="432">
        <f>$F68*I68</f>
        <v>1380000</v>
      </c>
      <c r="K68" s="432">
        <f>J68/1000000</f>
        <v>1.38</v>
      </c>
      <c r="L68" s="431">
        <v>927899</v>
      </c>
      <c r="M68" s="432">
        <v>927910</v>
      </c>
      <c r="N68" s="432">
        <f>L68-M68</f>
        <v>-11</v>
      </c>
      <c r="O68" s="432">
        <f>$F68*N68</f>
        <v>11000</v>
      </c>
      <c r="P68" s="432">
        <f>O68/1000000</f>
        <v>0.011</v>
      </c>
      <c r="Q68" s="179"/>
    </row>
    <row r="69" spans="1:17" ht="15">
      <c r="A69" s="468">
        <v>3</v>
      </c>
      <c r="B69" s="469" t="s">
        <v>17</v>
      </c>
      <c r="C69" s="474">
        <v>5128436</v>
      </c>
      <c r="D69" s="46" t="s">
        <v>12</v>
      </c>
      <c r="E69" s="47" t="s">
        <v>354</v>
      </c>
      <c r="F69" s="483">
        <v>-1000</v>
      </c>
      <c r="G69" s="431">
        <v>990186</v>
      </c>
      <c r="H69" s="432">
        <v>992095</v>
      </c>
      <c r="I69" s="432">
        <f>G69-H69</f>
        <v>-1909</v>
      </c>
      <c r="J69" s="432">
        <f>$F69*I69</f>
        <v>1909000</v>
      </c>
      <c r="K69" s="432">
        <f>J69/1000000</f>
        <v>1.909</v>
      </c>
      <c r="L69" s="431">
        <v>973212</v>
      </c>
      <c r="M69" s="432">
        <v>973214</v>
      </c>
      <c r="N69" s="432">
        <f>L69-M69</f>
        <v>-2</v>
      </c>
      <c r="O69" s="432">
        <f>$F69*N69</f>
        <v>2000</v>
      </c>
      <c r="P69" s="432">
        <f>O69/1000000</f>
        <v>0.002</v>
      </c>
      <c r="Q69" s="692"/>
    </row>
    <row r="70" spans="1:17" ht="15.75" customHeight="1">
      <c r="A70" s="468"/>
      <c r="B70" s="470" t="s">
        <v>129</v>
      </c>
      <c r="C70" s="474"/>
      <c r="D70" s="50"/>
      <c r="E70" s="50"/>
      <c r="F70" s="483"/>
      <c r="G70" s="431"/>
      <c r="H70" s="432"/>
      <c r="I70" s="506"/>
      <c r="J70" s="506"/>
      <c r="K70" s="506"/>
      <c r="L70" s="431"/>
      <c r="M70" s="506"/>
      <c r="N70" s="506"/>
      <c r="O70" s="506"/>
      <c r="P70" s="506"/>
      <c r="Q70" s="179"/>
    </row>
    <row r="71" spans="1:17" s="707" customFormat="1" ht="15.75" customHeight="1">
      <c r="A71" s="468">
        <v>4</v>
      </c>
      <c r="B71" s="469" t="s">
        <v>130</v>
      </c>
      <c r="C71" s="474">
        <v>4864915</v>
      </c>
      <c r="D71" s="46" t="s">
        <v>12</v>
      </c>
      <c r="E71" s="47" t="s">
        <v>354</v>
      </c>
      <c r="F71" s="483">
        <v>-1000</v>
      </c>
      <c r="G71" s="434">
        <v>897122</v>
      </c>
      <c r="H71" s="435">
        <v>899525</v>
      </c>
      <c r="I71" s="802">
        <f aca="true" t="shared" si="8" ref="I71:I76">G71-H71</f>
        <v>-2403</v>
      </c>
      <c r="J71" s="802">
        <f aca="true" t="shared" si="9" ref="J71:J76">$F71*I71</f>
        <v>2403000</v>
      </c>
      <c r="K71" s="802">
        <f aca="true" t="shared" si="10" ref="K71:K76">J71/1000000</f>
        <v>2.403</v>
      </c>
      <c r="L71" s="434">
        <v>990326</v>
      </c>
      <c r="M71" s="435">
        <v>990326</v>
      </c>
      <c r="N71" s="802">
        <f aca="true" t="shared" si="11" ref="N71:N76">L71-M71</f>
        <v>0</v>
      </c>
      <c r="O71" s="802">
        <f aca="true" t="shared" si="12" ref="O71:O76">$F71*N71</f>
        <v>0</v>
      </c>
      <c r="P71" s="802">
        <f aca="true" t="shared" si="13" ref="P71:P76">O71/1000000</f>
        <v>0</v>
      </c>
      <c r="Q71" s="716"/>
    </row>
    <row r="72" spans="1:17" s="707" customFormat="1" ht="15.75" customHeight="1">
      <c r="A72" s="468">
        <v>5</v>
      </c>
      <c r="B72" s="469" t="s">
        <v>131</v>
      </c>
      <c r="C72" s="474">
        <v>4864993</v>
      </c>
      <c r="D72" s="46" t="s">
        <v>12</v>
      </c>
      <c r="E72" s="47" t="s">
        <v>354</v>
      </c>
      <c r="F72" s="483">
        <v>-1000</v>
      </c>
      <c r="G72" s="434">
        <v>885468</v>
      </c>
      <c r="H72" s="435">
        <v>887897</v>
      </c>
      <c r="I72" s="802">
        <f t="shared" si="8"/>
        <v>-2429</v>
      </c>
      <c r="J72" s="802">
        <f t="shared" si="9"/>
        <v>2429000</v>
      </c>
      <c r="K72" s="802">
        <f t="shared" si="10"/>
        <v>2.429</v>
      </c>
      <c r="L72" s="434">
        <v>988831</v>
      </c>
      <c r="M72" s="435">
        <v>988831</v>
      </c>
      <c r="N72" s="802">
        <f t="shared" si="11"/>
        <v>0</v>
      </c>
      <c r="O72" s="802">
        <f t="shared" si="12"/>
        <v>0</v>
      </c>
      <c r="P72" s="802">
        <f t="shared" si="13"/>
        <v>0</v>
      </c>
      <c r="Q72" s="716"/>
    </row>
    <row r="73" spans="1:17" s="707" customFormat="1" ht="15.75" customHeight="1">
      <c r="A73" s="468">
        <v>6</v>
      </c>
      <c r="B73" s="469" t="s">
        <v>132</v>
      </c>
      <c r="C73" s="474">
        <v>4864914</v>
      </c>
      <c r="D73" s="46" t="s">
        <v>12</v>
      </c>
      <c r="E73" s="47" t="s">
        <v>354</v>
      </c>
      <c r="F73" s="483">
        <v>-1000</v>
      </c>
      <c r="G73" s="434">
        <v>4541</v>
      </c>
      <c r="H73" s="435">
        <v>4665</v>
      </c>
      <c r="I73" s="802">
        <f t="shared" si="8"/>
        <v>-124</v>
      </c>
      <c r="J73" s="802">
        <f t="shared" si="9"/>
        <v>124000</v>
      </c>
      <c r="K73" s="802">
        <f t="shared" si="10"/>
        <v>0.124</v>
      </c>
      <c r="L73" s="434">
        <v>984468</v>
      </c>
      <c r="M73" s="435">
        <v>985142</v>
      </c>
      <c r="N73" s="802">
        <f t="shared" si="11"/>
        <v>-674</v>
      </c>
      <c r="O73" s="802">
        <f t="shared" si="12"/>
        <v>674000</v>
      </c>
      <c r="P73" s="802">
        <f t="shared" si="13"/>
        <v>0.674</v>
      </c>
      <c r="Q73" s="716"/>
    </row>
    <row r="74" spans="1:17" s="707" customFormat="1" ht="15.75" customHeight="1">
      <c r="A74" s="468">
        <v>7</v>
      </c>
      <c r="B74" s="469" t="s">
        <v>133</v>
      </c>
      <c r="C74" s="474">
        <v>4865167</v>
      </c>
      <c r="D74" s="46" t="s">
        <v>12</v>
      </c>
      <c r="E74" s="47" t="s">
        <v>354</v>
      </c>
      <c r="F74" s="483">
        <v>-1000</v>
      </c>
      <c r="G74" s="434">
        <v>1655</v>
      </c>
      <c r="H74" s="348">
        <v>1655</v>
      </c>
      <c r="I74" s="802">
        <f t="shared" si="8"/>
        <v>0</v>
      </c>
      <c r="J74" s="802">
        <f t="shared" si="9"/>
        <v>0</v>
      </c>
      <c r="K74" s="802">
        <f t="shared" si="10"/>
        <v>0</v>
      </c>
      <c r="L74" s="434">
        <v>980809</v>
      </c>
      <c r="M74" s="435">
        <v>980809</v>
      </c>
      <c r="N74" s="802">
        <f t="shared" si="11"/>
        <v>0</v>
      </c>
      <c r="O74" s="802">
        <f t="shared" si="12"/>
        <v>0</v>
      </c>
      <c r="P74" s="802">
        <f t="shared" si="13"/>
        <v>0</v>
      </c>
      <c r="Q74" s="716"/>
    </row>
    <row r="75" spans="1:17" s="808" customFormat="1" ht="15">
      <c r="A75" s="803">
        <v>8</v>
      </c>
      <c r="B75" s="804" t="s">
        <v>134</v>
      </c>
      <c r="C75" s="805">
        <v>4864893</v>
      </c>
      <c r="D75" s="75" t="s">
        <v>12</v>
      </c>
      <c r="E75" s="76" t="s">
        <v>354</v>
      </c>
      <c r="F75" s="806">
        <v>-2000</v>
      </c>
      <c r="G75" s="434">
        <v>999771</v>
      </c>
      <c r="H75" s="435">
        <v>999777</v>
      </c>
      <c r="I75" s="802">
        <f>G75-H75</f>
        <v>-6</v>
      </c>
      <c r="J75" s="802">
        <f t="shared" si="9"/>
        <v>12000</v>
      </c>
      <c r="K75" s="802">
        <f t="shared" si="10"/>
        <v>0.012</v>
      </c>
      <c r="L75" s="434">
        <v>976929</v>
      </c>
      <c r="M75" s="435">
        <v>977492</v>
      </c>
      <c r="N75" s="802">
        <f>L75-M75</f>
        <v>-563</v>
      </c>
      <c r="O75" s="802">
        <f t="shared" si="12"/>
        <v>1126000</v>
      </c>
      <c r="P75" s="802">
        <f t="shared" si="13"/>
        <v>1.126</v>
      </c>
      <c r="Q75" s="807"/>
    </row>
    <row r="76" spans="1:17" s="707" customFormat="1" ht="15.75" customHeight="1">
      <c r="A76" s="468">
        <v>9</v>
      </c>
      <c r="B76" s="469" t="s">
        <v>135</v>
      </c>
      <c r="C76" s="474">
        <v>4864918</v>
      </c>
      <c r="D76" s="46" t="s">
        <v>12</v>
      </c>
      <c r="E76" s="47" t="s">
        <v>354</v>
      </c>
      <c r="F76" s="483">
        <v>-1000</v>
      </c>
      <c r="G76" s="434">
        <v>999390</v>
      </c>
      <c r="H76" s="435">
        <v>999469</v>
      </c>
      <c r="I76" s="802">
        <f t="shared" si="8"/>
        <v>-79</v>
      </c>
      <c r="J76" s="802">
        <f t="shared" si="9"/>
        <v>79000</v>
      </c>
      <c r="K76" s="802">
        <f t="shared" si="10"/>
        <v>0.079</v>
      </c>
      <c r="L76" s="434">
        <v>945355</v>
      </c>
      <c r="M76" s="435">
        <v>946709</v>
      </c>
      <c r="N76" s="802">
        <f t="shared" si="11"/>
        <v>-1354</v>
      </c>
      <c r="O76" s="802">
        <f t="shared" si="12"/>
        <v>1354000</v>
      </c>
      <c r="P76" s="802">
        <f t="shared" si="13"/>
        <v>1.354</v>
      </c>
      <c r="Q76" s="801"/>
    </row>
    <row r="77" spans="1:17" ht="15.75" customHeight="1">
      <c r="A77" s="468"/>
      <c r="B77" s="471" t="s">
        <v>136</v>
      </c>
      <c r="C77" s="474"/>
      <c r="D77" s="46"/>
      <c r="E77" s="46"/>
      <c r="F77" s="483"/>
      <c r="G77" s="431"/>
      <c r="H77" s="432"/>
      <c r="I77" s="506"/>
      <c r="J77" s="506"/>
      <c r="K77" s="506"/>
      <c r="L77" s="431"/>
      <c r="M77" s="506"/>
      <c r="N77" s="506"/>
      <c r="O77" s="506"/>
      <c r="P77" s="506"/>
      <c r="Q77" s="179"/>
    </row>
    <row r="78" spans="1:17" s="707" customFormat="1" ht="15.75" customHeight="1">
      <c r="A78" s="468">
        <v>10</v>
      </c>
      <c r="B78" s="469" t="s">
        <v>137</v>
      </c>
      <c r="C78" s="474">
        <v>5100229</v>
      </c>
      <c r="D78" s="46" t="s">
        <v>12</v>
      </c>
      <c r="E78" s="47" t="s">
        <v>354</v>
      </c>
      <c r="F78" s="483">
        <v>-1000</v>
      </c>
      <c r="G78" s="434">
        <v>994560</v>
      </c>
      <c r="H78" s="435">
        <v>998572</v>
      </c>
      <c r="I78" s="802">
        <f>G78-H78</f>
        <v>-4012</v>
      </c>
      <c r="J78" s="802">
        <f>$F78*I78</f>
        <v>4012000</v>
      </c>
      <c r="K78" s="802">
        <f>J78/1000000</f>
        <v>4.012</v>
      </c>
      <c r="L78" s="434">
        <v>991643</v>
      </c>
      <c r="M78" s="435">
        <v>991654</v>
      </c>
      <c r="N78" s="802">
        <f>L78-M78</f>
        <v>-11</v>
      </c>
      <c r="O78" s="802">
        <f>$F78*N78</f>
        <v>11000</v>
      </c>
      <c r="P78" s="802">
        <f>O78/1000000</f>
        <v>0.011</v>
      </c>
      <c r="Q78" s="716"/>
    </row>
    <row r="79" spans="1:17" s="707" customFormat="1" ht="15.75" customHeight="1">
      <c r="A79" s="468">
        <v>11</v>
      </c>
      <c r="B79" s="469" t="s">
        <v>138</v>
      </c>
      <c r="C79" s="474">
        <v>4864917</v>
      </c>
      <c r="D79" s="46" t="s">
        <v>12</v>
      </c>
      <c r="E79" s="47" t="s">
        <v>354</v>
      </c>
      <c r="F79" s="483">
        <v>-1000</v>
      </c>
      <c r="G79" s="434">
        <v>961221</v>
      </c>
      <c r="H79" s="435">
        <v>962081</v>
      </c>
      <c r="I79" s="802">
        <f>G79-H79</f>
        <v>-860</v>
      </c>
      <c r="J79" s="802">
        <f>$F79*I79</f>
        <v>860000</v>
      </c>
      <c r="K79" s="802">
        <f>J79/1000000</f>
        <v>0.86</v>
      </c>
      <c r="L79" s="434">
        <v>863162</v>
      </c>
      <c r="M79" s="435">
        <v>863186</v>
      </c>
      <c r="N79" s="802">
        <f>L79-M79</f>
        <v>-24</v>
      </c>
      <c r="O79" s="802">
        <f>$F79*N79</f>
        <v>24000</v>
      </c>
      <c r="P79" s="802">
        <f>O79/1000000</f>
        <v>0.024</v>
      </c>
      <c r="Q79" s="716"/>
    </row>
    <row r="80" spans="1:17" ht="15.75" customHeight="1">
      <c r="A80" s="468"/>
      <c r="B80" s="470" t="s">
        <v>139</v>
      </c>
      <c r="C80" s="474"/>
      <c r="D80" s="50"/>
      <c r="E80" s="50"/>
      <c r="F80" s="483"/>
      <c r="G80" s="431"/>
      <c r="H80" s="432"/>
      <c r="I80" s="506"/>
      <c r="J80" s="506"/>
      <c r="K80" s="506"/>
      <c r="L80" s="431"/>
      <c r="M80" s="506"/>
      <c r="N80" s="506"/>
      <c r="O80" s="506"/>
      <c r="P80" s="506"/>
      <c r="Q80" s="179"/>
    </row>
    <row r="81" spans="1:17" ht="19.5" customHeight="1">
      <c r="A81" s="468">
        <v>12</v>
      </c>
      <c r="B81" s="469" t="s">
        <v>140</v>
      </c>
      <c r="C81" s="474">
        <v>4865053</v>
      </c>
      <c r="D81" s="46" t="s">
        <v>12</v>
      </c>
      <c r="E81" s="47" t="s">
        <v>354</v>
      </c>
      <c r="F81" s="483">
        <v>-1000</v>
      </c>
      <c r="G81" s="431">
        <v>21045</v>
      </c>
      <c r="H81" s="432">
        <v>21722</v>
      </c>
      <c r="I81" s="506">
        <f>G81-H81</f>
        <v>-677</v>
      </c>
      <c r="J81" s="506">
        <f>$F81*I81</f>
        <v>677000</v>
      </c>
      <c r="K81" s="506">
        <f>J81/1000000</f>
        <v>0.677</v>
      </c>
      <c r="L81" s="431">
        <v>34929</v>
      </c>
      <c r="M81" s="432">
        <v>34930</v>
      </c>
      <c r="N81" s="506">
        <f>L81-M81</f>
        <v>-1</v>
      </c>
      <c r="O81" s="506">
        <f>$F81*N81</f>
        <v>1000</v>
      </c>
      <c r="P81" s="506">
        <f>O81/1000000</f>
        <v>0.001</v>
      </c>
      <c r="Q81" s="596"/>
    </row>
    <row r="82" spans="1:17" ht="19.5" customHeight="1">
      <c r="A82" s="468">
        <v>13</v>
      </c>
      <c r="B82" s="469" t="s">
        <v>141</v>
      </c>
      <c r="C82" s="474">
        <v>4864986</v>
      </c>
      <c r="D82" s="46" t="s">
        <v>12</v>
      </c>
      <c r="E82" s="47" t="s">
        <v>354</v>
      </c>
      <c r="F82" s="483">
        <v>-1000</v>
      </c>
      <c r="G82" s="431">
        <v>22341</v>
      </c>
      <c r="H82" s="432">
        <v>22466</v>
      </c>
      <c r="I82" s="432">
        <f>G82-H82</f>
        <v>-125</v>
      </c>
      <c r="J82" s="432">
        <f>$F82*I82</f>
        <v>125000</v>
      </c>
      <c r="K82" s="432">
        <f>J82/1000000</f>
        <v>0.125</v>
      </c>
      <c r="L82" s="431">
        <v>44989</v>
      </c>
      <c r="M82" s="432">
        <v>44990</v>
      </c>
      <c r="N82" s="432">
        <f>L82-M82</f>
        <v>-1</v>
      </c>
      <c r="O82" s="432">
        <f>$F82*N82</f>
        <v>1000</v>
      </c>
      <c r="P82" s="432">
        <f>O82/1000000</f>
        <v>0.001</v>
      </c>
      <c r="Q82" s="596"/>
    </row>
    <row r="83" spans="1:17" ht="14.25" customHeight="1">
      <c r="A83" s="468"/>
      <c r="B83" s="471" t="s">
        <v>146</v>
      </c>
      <c r="C83" s="474"/>
      <c r="D83" s="46"/>
      <c r="E83" s="46"/>
      <c r="F83" s="483"/>
      <c r="G83" s="507"/>
      <c r="H83" s="432"/>
      <c r="I83" s="432"/>
      <c r="J83" s="432"/>
      <c r="K83" s="432"/>
      <c r="L83" s="507"/>
      <c r="M83" s="432"/>
      <c r="N83" s="432"/>
      <c r="O83" s="432"/>
      <c r="P83" s="432"/>
      <c r="Q83" s="179"/>
    </row>
    <row r="84" spans="1:17" ht="15.75" thickBot="1">
      <c r="A84" s="472">
        <v>14</v>
      </c>
      <c r="B84" s="473" t="s">
        <v>147</v>
      </c>
      <c r="C84" s="475">
        <v>4865087</v>
      </c>
      <c r="D84" s="109" t="s">
        <v>12</v>
      </c>
      <c r="E84" s="53" t="s">
        <v>354</v>
      </c>
      <c r="F84" s="475">
        <v>100</v>
      </c>
      <c r="G84" s="714">
        <v>0</v>
      </c>
      <c r="H84" s="715">
        <v>0</v>
      </c>
      <c r="I84" s="715">
        <f>G84-H84</f>
        <v>0</v>
      </c>
      <c r="J84" s="715">
        <f>$F84*I84</f>
        <v>0</v>
      </c>
      <c r="K84" s="715">
        <f>J84/1000000</f>
        <v>0</v>
      </c>
      <c r="L84" s="714">
        <v>0</v>
      </c>
      <c r="M84" s="715">
        <v>0</v>
      </c>
      <c r="N84" s="715">
        <f>L84-M84</f>
        <v>0</v>
      </c>
      <c r="O84" s="715">
        <f>$F84*N84</f>
        <v>0</v>
      </c>
      <c r="P84" s="715">
        <f>O84/1000000</f>
        <v>0</v>
      </c>
      <c r="Q84" s="712"/>
    </row>
    <row r="85" spans="2:16" ht="18.75" thickTop="1">
      <c r="B85" s="373" t="s">
        <v>255</v>
      </c>
      <c r="F85" s="239"/>
      <c r="I85" s="18"/>
      <c r="J85" s="18"/>
      <c r="K85" s="465">
        <f>SUM(K67:K83)</f>
        <v>15.754999999999999</v>
      </c>
      <c r="L85" s="19"/>
      <c r="N85" s="18"/>
      <c r="O85" s="18"/>
      <c r="P85" s="465">
        <f>SUM(P67:P83)</f>
        <v>3.209</v>
      </c>
    </row>
    <row r="86" spans="2:16" ht="18">
      <c r="B86" s="373"/>
      <c r="F86" s="239"/>
      <c r="I86" s="18"/>
      <c r="J86" s="18"/>
      <c r="K86" s="21"/>
      <c r="L86" s="19"/>
      <c r="N86" s="18"/>
      <c r="O86" s="18"/>
      <c r="P86" s="374"/>
    </row>
    <row r="87" spans="2:16" ht="18">
      <c r="B87" s="373" t="s">
        <v>149</v>
      </c>
      <c r="F87" s="239"/>
      <c r="I87" s="18"/>
      <c r="J87" s="18"/>
      <c r="K87" s="465">
        <f>SUM(K85:K86)</f>
        <v>15.754999999999999</v>
      </c>
      <c r="L87" s="19"/>
      <c r="N87" s="18"/>
      <c r="O87" s="18"/>
      <c r="P87" s="465">
        <f>SUM(P85:P86)</f>
        <v>3.209</v>
      </c>
    </row>
    <row r="88" spans="6:16" ht="15">
      <c r="F88" s="239"/>
      <c r="I88" s="18"/>
      <c r="J88" s="18"/>
      <c r="K88" s="21"/>
      <c r="L88" s="19"/>
      <c r="N88" s="18"/>
      <c r="O88" s="18"/>
      <c r="P88" s="21"/>
    </row>
    <row r="89" spans="6:16" ht="15">
      <c r="F89" s="239"/>
      <c r="I89" s="18"/>
      <c r="J89" s="18"/>
      <c r="K89" s="21"/>
      <c r="L89" s="19"/>
      <c r="N89" s="18"/>
      <c r="O89" s="18"/>
      <c r="P89" s="21"/>
    </row>
    <row r="90" spans="6:18" ht="15">
      <c r="F90" s="239"/>
      <c r="I90" s="18"/>
      <c r="J90" s="18"/>
      <c r="K90" s="21"/>
      <c r="L90" s="19"/>
      <c r="N90" s="18"/>
      <c r="O90" s="18"/>
      <c r="P90" s="21"/>
      <c r="Q90" s="306" t="str">
        <f>NDPL!Q1</f>
        <v>OCTOBER-2014</v>
      </c>
      <c r="R90" s="306"/>
    </row>
    <row r="91" spans="1:16" ht="18.75" thickBot="1">
      <c r="A91" s="388" t="s">
        <v>254</v>
      </c>
      <c r="F91" s="239"/>
      <c r="G91" s="7"/>
      <c r="H91" s="7"/>
      <c r="I91" s="56" t="s">
        <v>7</v>
      </c>
      <c r="J91" s="19"/>
      <c r="K91" s="19"/>
      <c r="L91" s="19"/>
      <c r="M91" s="19"/>
      <c r="N91" s="56" t="s">
        <v>407</v>
      </c>
      <c r="O91" s="19"/>
      <c r="P91" s="19"/>
    </row>
    <row r="92" spans="1:17" ht="48" customHeight="1" thickBot="1" thickTop="1">
      <c r="A92" s="41" t="s">
        <v>8</v>
      </c>
      <c r="B92" s="38" t="s">
        <v>9</v>
      </c>
      <c r="C92" s="39" t="s">
        <v>1</v>
      </c>
      <c r="D92" s="39" t="s">
        <v>2</v>
      </c>
      <c r="E92" s="39" t="s">
        <v>3</v>
      </c>
      <c r="F92" s="39" t="s">
        <v>10</v>
      </c>
      <c r="G92" s="41" t="str">
        <f>NDPL!G5</f>
        <v>FINAL READING 01/11/2014</v>
      </c>
      <c r="H92" s="39" t="str">
        <f>NDPL!H5</f>
        <v>INTIAL READING 01/10/2014</v>
      </c>
      <c r="I92" s="39" t="s">
        <v>4</v>
      </c>
      <c r="J92" s="39" t="s">
        <v>5</v>
      </c>
      <c r="K92" s="39" t="s">
        <v>6</v>
      </c>
      <c r="L92" s="41" t="str">
        <f>NDPL!G5</f>
        <v>FINAL READING 01/11/2014</v>
      </c>
      <c r="M92" s="39" t="str">
        <f>NDPL!H5</f>
        <v>INTIAL READING 01/10/2014</v>
      </c>
      <c r="N92" s="39" t="s">
        <v>4</v>
      </c>
      <c r="O92" s="39" t="s">
        <v>5</v>
      </c>
      <c r="P92" s="39" t="s">
        <v>6</v>
      </c>
      <c r="Q92" s="40" t="s">
        <v>317</v>
      </c>
    </row>
    <row r="93" spans="1:16" ht="17.25" thickBot="1" thickTop="1">
      <c r="A93" s="6"/>
      <c r="B93" s="49"/>
      <c r="C93" s="4"/>
      <c r="D93" s="4"/>
      <c r="E93" s="4"/>
      <c r="F93" s="419"/>
      <c r="G93" s="4"/>
      <c r="H93" s="4"/>
      <c r="I93" s="4"/>
      <c r="J93" s="4"/>
      <c r="K93" s="4"/>
      <c r="L93" s="20"/>
      <c r="M93" s="4"/>
      <c r="N93" s="4"/>
      <c r="O93" s="4"/>
      <c r="P93" s="4"/>
    </row>
    <row r="94" spans="1:17" ht="15.75" customHeight="1" thickTop="1">
      <c r="A94" s="466"/>
      <c r="B94" s="477" t="s">
        <v>34</v>
      </c>
      <c r="C94" s="478"/>
      <c r="D94" s="101"/>
      <c r="E94" s="110"/>
      <c r="F94" s="420"/>
      <c r="G94" s="37"/>
      <c r="H94" s="25"/>
      <c r="I94" s="26"/>
      <c r="J94" s="26"/>
      <c r="K94" s="26"/>
      <c r="L94" s="24"/>
      <c r="M94" s="25"/>
      <c r="N94" s="26"/>
      <c r="O94" s="26"/>
      <c r="P94" s="26"/>
      <c r="Q94" s="178"/>
    </row>
    <row r="95" spans="1:17" ht="15.75" customHeight="1">
      <c r="A95" s="468">
        <v>1</v>
      </c>
      <c r="B95" s="469" t="s">
        <v>35</v>
      </c>
      <c r="C95" s="474">
        <v>4864902</v>
      </c>
      <c r="D95" s="733" t="s">
        <v>12</v>
      </c>
      <c r="E95" s="734" t="s">
        <v>354</v>
      </c>
      <c r="F95" s="483">
        <v>-400</v>
      </c>
      <c r="G95" s="347">
        <v>2294</v>
      </c>
      <c r="H95" s="348">
        <v>2041</v>
      </c>
      <c r="I95" s="348">
        <f>G95-H95</f>
        <v>253</v>
      </c>
      <c r="J95" s="348">
        <f aca="true" t="shared" si="14" ref="J95:J106">$F95*I95</f>
        <v>-101200</v>
      </c>
      <c r="K95" s="348">
        <f aca="true" t="shared" si="15" ref="K95:K106">J95/1000000</f>
        <v>-0.1012</v>
      </c>
      <c r="L95" s="347">
        <v>999653</v>
      </c>
      <c r="M95" s="348">
        <v>999653</v>
      </c>
      <c r="N95" s="348">
        <f>L95-M95</f>
        <v>0</v>
      </c>
      <c r="O95" s="348">
        <f aca="true" t="shared" si="16" ref="O95:O106">$F95*N95</f>
        <v>0</v>
      </c>
      <c r="P95" s="348">
        <f aca="true" t="shared" si="17" ref="P95:P106">O95/1000000</f>
        <v>0</v>
      </c>
      <c r="Q95" s="732"/>
    </row>
    <row r="96" spans="1:17" ht="15.75" customHeight="1">
      <c r="A96" s="468">
        <v>2</v>
      </c>
      <c r="B96" s="469" t="s">
        <v>36</v>
      </c>
      <c r="C96" s="474">
        <v>5128405</v>
      </c>
      <c r="D96" s="46" t="s">
        <v>12</v>
      </c>
      <c r="E96" s="47" t="s">
        <v>354</v>
      </c>
      <c r="F96" s="483">
        <v>-500</v>
      </c>
      <c r="G96" s="431">
        <v>2704</v>
      </c>
      <c r="H96" s="432">
        <v>2630</v>
      </c>
      <c r="I96" s="348">
        <f aca="true" t="shared" si="18" ref="I96:I101">G96-H96</f>
        <v>74</v>
      </c>
      <c r="J96" s="348">
        <f t="shared" si="14"/>
        <v>-37000</v>
      </c>
      <c r="K96" s="348">
        <f t="shared" si="15"/>
        <v>-0.037</v>
      </c>
      <c r="L96" s="431">
        <v>4164</v>
      </c>
      <c r="M96" s="432">
        <v>4168</v>
      </c>
      <c r="N96" s="432">
        <f aca="true" t="shared" si="19" ref="N96:N101">L96-M96</f>
        <v>-4</v>
      </c>
      <c r="O96" s="432">
        <f t="shared" si="16"/>
        <v>2000</v>
      </c>
      <c r="P96" s="432">
        <f t="shared" si="17"/>
        <v>0.002</v>
      </c>
      <c r="Q96" s="179"/>
    </row>
    <row r="97" spans="1:17" ht="15.75" customHeight="1">
      <c r="A97" s="468"/>
      <c r="B97" s="471" t="s">
        <v>385</v>
      </c>
      <c r="C97" s="474"/>
      <c r="D97" s="46"/>
      <c r="E97" s="47"/>
      <c r="F97" s="483"/>
      <c r="G97" s="508"/>
      <c r="H97" s="503"/>
      <c r="I97" s="503"/>
      <c r="J97" s="503"/>
      <c r="K97" s="503"/>
      <c r="L97" s="431"/>
      <c r="M97" s="432"/>
      <c r="N97" s="432"/>
      <c r="O97" s="432"/>
      <c r="P97" s="432"/>
      <c r="Q97" s="179"/>
    </row>
    <row r="98" spans="1:17" ht="15">
      <c r="A98" s="468">
        <v>3</v>
      </c>
      <c r="B98" s="415" t="s">
        <v>113</v>
      </c>
      <c r="C98" s="474">
        <v>4865136</v>
      </c>
      <c r="D98" s="50" t="s">
        <v>12</v>
      </c>
      <c r="E98" s="47" t="s">
        <v>354</v>
      </c>
      <c r="F98" s="483">
        <v>-200</v>
      </c>
      <c r="G98" s="431">
        <v>46305</v>
      </c>
      <c r="H98" s="432">
        <v>46151</v>
      </c>
      <c r="I98" s="503">
        <f>G98-H98</f>
        <v>154</v>
      </c>
      <c r="J98" s="503">
        <f t="shared" si="14"/>
        <v>-30800</v>
      </c>
      <c r="K98" s="503">
        <f t="shared" si="15"/>
        <v>-0.0308</v>
      </c>
      <c r="L98" s="431">
        <v>77640</v>
      </c>
      <c r="M98" s="432">
        <v>77556</v>
      </c>
      <c r="N98" s="432">
        <f>L98-M98</f>
        <v>84</v>
      </c>
      <c r="O98" s="432">
        <f t="shared" si="16"/>
        <v>-16800</v>
      </c>
      <c r="P98" s="435">
        <f t="shared" si="17"/>
        <v>-0.0168</v>
      </c>
      <c r="Q98" s="563"/>
    </row>
    <row r="99" spans="1:17" ht="15.75" customHeight="1">
      <c r="A99" s="468">
        <v>4</v>
      </c>
      <c r="B99" s="469" t="s">
        <v>114</v>
      </c>
      <c r="C99" s="474">
        <v>4865137</v>
      </c>
      <c r="D99" s="46" t="s">
        <v>12</v>
      </c>
      <c r="E99" s="47" t="s">
        <v>354</v>
      </c>
      <c r="F99" s="483">
        <v>-100</v>
      </c>
      <c r="G99" s="431">
        <v>73628</v>
      </c>
      <c r="H99" s="432">
        <v>73701</v>
      </c>
      <c r="I99" s="503">
        <f t="shared" si="18"/>
        <v>-73</v>
      </c>
      <c r="J99" s="503">
        <f t="shared" si="14"/>
        <v>7300</v>
      </c>
      <c r="K99" s="503">
        <f t="shared" si="15"/>
        <v>0.0073</v>
      </c>
      <c r="L99" s="431">
        <v>139435</v>
      </c>
      <c r="M99" s="432">
        <v>139449</v>
      </c>
      <c r="N99" s="432">
        <f t="shared" si="19"/>
        <v>-14</v>
      </c>
      <c r="O99" s="432">
        <f t="shared" si="16"/>
        <v>1400</v>
      </c>
      <c r="P99" s="432">
        <f t="shared" si="17"/>
        <v>0.0014</v>
      </c>
      <c r="Q99" s="179"/>
    </row>
    <row r="100" spans="1:17" ht="15">
      <c r="A100" s="468">
        <v>5</v>
      </c>
      <c r="B100" s="469" t="s">
        <v>115</v>
      </c>
      <c r="C100" s="474">
        <v>4865138</v>
      </c>
      <c r="D100" s="46" t="s">
        <v>12</v>
      </c>
      <c r="E100" s="47" t="s">
        <v>354</v>
      </c>
      <c r="F100" s="483">
        <v>-200</v>
      </c>
      <c r="G100" s="434">
        <v>980744</v>
      </c>
      <c r="H100" s="435">
        <v>980914</v>
      </c>
      <c r="I100" s="348">
        <f>G100-H100</f>
        <v>-170</v>
      </c>
      <c r="J100" s="348">
        <f t="shared" si="14"/>
        <v>34000</v>
      </c>
      <c r="K100" s="348">
        <f t="shared" si="15"/>
        <v>0.034</v>
      </c>
      <c r="L100" s="434">
        <v>999049</v>
      </c>
      <c r="M100" s="435">
        <v>999114</v>
      </c>
      <c r="N100" s="435">
        <f>L100-M100</f>
        <v>-65</v>
      </c>
      <c r="O100" s="435">
        <f t="shared" si="16"/>
        <v>13000</v>
      </c>
      <c r="P100" s="435">
        <f t="shared" si="17"/>
        <v>0.013</v>
      </c>
      <c r="Q100" s="680"/>
    </row>
    <row r="101" spans="1:17" ht="15">
      <c r="A101" s="468">
        <v>6</v>
      </c>
      <c r="B101" s="469" t="s">
        <v>116</v>
      </c>
      <c r="C101" s="474">
        <v>4865139</v>
      </c>
      <c r="D101" s="46" t="s">
        <v>12</v>
      </c>
      <c r="E101" s="47" t="s">
        <v>354</v>
      </c>
      <c r="F101" s="483">
        <v>-200</v>
      </c>
      <c r="G101" s="431">
        <v>74607</v>
      </c>
      <c r="H101" s="432">
        <v>74564</v>
      </c>
      <c r="I101" s="503">
        <f t="shared" si="18"/>
        <v>43</v>
      </c>
      <c r="J101" s="503">
        <f t="shared" si="14"/>
        <v>-8600</v>
      </c>
      <c r="K101" s="503">
        <f t="shared" si="15"/>
        <v>-0.0086</v>
      </c>
      <c r="L101" s="431">
        <v>95156</v>
      </c>
      <c r="M101" s="432">
        <v>95039</v>
      </c>
      <c r="N101" s="432">
        <f t="shared" si="19"/>
        <v>117</v>
      </c>
      <c r="O101" s="432">
        <f t="shared" si="16"/>
        <v>-23400</v>
      </c>
      <c r="P101" s="432">
        <f t="shared" si="17"/>
        <v>-0.0234</v>
      </c>
      <c r="Q101" s="673"/>
    </row>
    <row r="102" spans="1:17" ht="15">
      <c r="A102" s="468">
        <v>7</v>
      </c>
      <c r="B102" s="469" t="s">
        <v>117</v>
      </c>
      <c r="C102" s="474">
        <v>4865050</v>
      </c>
      <c r="D102" s="46" t="s">
        <v>12</v>
      </c>
      <c r="E102" s="47" t="s">
        <v>354</v>
      </c>
      <c r="F102" s="483">
        <v>-800</v>
      </c>
      <c r="G102" s="434">
        <v>7877</v>
      </c>
      <c r="H102" s="435">
        <v>7358</v>
      </c>
      <c r="I102" s="348">
        <f>G102-H102</f>
        <v>519</v>
      </c>
      <c r="J102" s="348">
        <f t="shared" si="14"/>
        <v>-415200</v>
      </c>
      <c r="K102" s="348">
        <f t="shared" si="15"/>
        <v>-0.4152</v>
      </c>
      <c r="L102" s="434">
        <v>4120</v>
      </c>
      <c r="M102" s="435">
        <v>3908</v>
      </c>
      <c r="N102" s="435">
        <f>L102-M102</f>
        <v>212</v>
      </c>
      <c r="O102" s="435">
        <f t="shared" si="16"/>
        <v>-169600</v>
      </c>
      <c r="P102" s="435">
        <f t="shared" si="17"/>
        <v>-0.1696</v>
      </c>
      <c r="Q102" s="596"/>
    </row>
    <row r="103" spans="1:17" s="707" customFormat="1" ht="15.75" customHeight="1">
      <c r="A103" s="468">
        <v>8</v>
      </c>
      <c r="B103" s="469" t="s">
        <v>381</v>
      </c>
      <c r="C103" s="474">
        <v>4864949</v>
      </c>
      <c r="D103" s="46" t="s">
        <v>12</v>
      </c>
      <c r="E103" s="47" t="s">
        <v>354</v>
      </c>
      <c r="F103" s="483">
        <v>-2000</v>
      </c>
      <c r="G103" s="434">
        <v>13713</v>
      </c>
      <c r="H103" s="435">
        <v>13728</v>
      </c>
      <c r="I103" s="348">
        <f>G103-H103</f>
        <v>-15</v>
      </c>
      <c r="J103" s="348">
        <f t="shared" si="14"/>
        <v>30000</v>
      </c>
      <c r="K103" s="348">
        <f t="shared" si="15"/>
        <v>0.03</v>
      </c>
      <c r="L103" s="434">
        <v>2256</v>
      </c>
      <c r="M103" s="435">
        <v>2267</v>
      </c>
      <c r="N103" s="435">
        <f>L103-M103</f>
        <v>-11</v>
      </c>
      <c r="O103" s="435">
        <f t="shared" si="16"/>
        <v>22000</v>
      </c>
      <c r="P103" s="435">
        <f t="shared" si="17"/>
        <v>0.022</v>
      </c>
      <c r="Q103" s="793"/>
    </row>
    <row r="104" spans="1:17" ht="15.75" customHeight="1">
      <c r="A104" s="468">
        <v>9</v>
      </c>
      <c r="B104" s="469" t="s">
        <v>404</v>
      </c>
      <c r="C104" s="474">
        <v>5128434</v>
      </c>
      <c r="D104" s="46" t="s">
        <v>12</v>
      </c>
      <c r="E104" s="47" t="s">
        <v>354</v>
      </c>
      <c r="F104" s="483">
        <v>-800</v>
      </c>
      <c r="G104" s="431">
        <v>983070</v>
      </c>
      <c r="H104" s="432">
        <v>983109</v>
      </c>
      <c r="I104" s="503">
        <f>G104-H104</f>
        <v>-39</v>
      </c>
      <c r="J104" s="503">
        <f t="shared" si="14"/>
        <v>31200</v>
      </c>
      <c r="K104" s="503">
        <f t="shared" si="15"/>
        <v>0.0312</v>
      </c>
      <c r="L104" s="431">
        <v>990800</v>
      </c>
      <c r="M104" s="432">
        <v>990946</v>
      </c>
      <c r="N104" s="432">
        <f>L104-M104</f>
        <v>-146</v>
      </c>
      <c r="O104" s="432">
        <f t="shared" si="16"/>
        <v>116800</v>
      </c>
      <c r="P104" s="432">
        <f t="shared" si="17"/>
        <v>0.1168</v>
      </c>
      <c r="Q104" s="179"/>
    </row>
    <row r="105" spans="1:17" ht="15.75" customHeight="1">
      <c r="A105" s="468">
        <v>10</v>
      </c>
      <c r="B105" s="469" t="s">
        <v>403</v>
      </c>
      <c r="C105" s="474">
        <v>5128430</v>
      </c>
      <c r="D105" s="46" t="s">
        <v>12</v>
      </c>
      <c r="E105" s="47" t="s">
        <v>354</v>
      </c>
      <c r="F105" s="483">
        <v>-800</v>
      </c>
      <c r="G105" s="431">
        <v>987469</v>
      </c>
      <c r="H105" s="432">
        <v>987571</v>
      </c>
      <c r="I105" s="503">
        <f>G105-H105</f>
        <v>-102</v>
      </c>
      <c r="J105" s="503">
        <f t="shared" si="14"/>
        <v>81600</v>
      </c>
      <c r="K105" s="503">
        <f t="shared" si="15"/>
        <v>0.0816</v>
      </c>
      <c r="L105" s="431">
        <v>987735</v>
      </c>
      <c r="M105" s="432">
        <v>988274</v>
      </c>
      <c r="N105" s="432">
        <f>L105-M105</f>
        <v>-539</v>
      </c>
      <c r="O105" s="432">
        <f t="shared" si="16"/>
        <v>431200</v>
      </c>
      <c r="P105" s="432">
        <f t="shared" si="17"/>
        <v>0.4312</v>
      </c>
      <c r="Q105" s="179"/>
    </row>
    <row r="106" spans="1:17" ht="15.75" customHeight="1">
      <c r="A106" s="468">
        <v>11</v>
      </c>
      <c r="B106" s="469" t="s">
        <v>396</v>
      </c>
      <c r="C106" s="474">
        <v>5128445</v>
      </c>
      <c r="D106" s="195" t="s">
        <v>12</v>
      </c>
      <c r="E106" s="309" t="s">
        <v>354</v>
      </c>
      <c r="F106" s="483">
        <v>-800</v>
      </c>
      <c r="G106" s="431">
        <v>993685</v>
      </c>
      <c r="H106" s="432">
        <v>993777</v>
      </c>
      <c r="I106" s="503">
        <f>G106-H106</f>
        <v>-92</v>
      </c>
      <c r="J106" s="503">
        <f t="shared" si="14"/>
        <v>73600</v>
      </c>
      <c r="K106" s="503">
        <f t="shared" si="15"/>
        <v>0.0736</v>
      </c>
      <c r="L106" s="431">
        <v>994842</v>
      </c>
      <c r="M106" s="432">
        <v>995013</v>
      </c>
      <c r="N106" s="432">
        <f>L106-M106</f>
        <v>-171</v>
      </c>
      <c r="O106" s="432">
        <f t="shared" si="16"/>
        <v>136800</v>
      </c>
      <c r="P106" s="432">
        <f t="shared" si="17"/>
        <v>0.1368</v>
      </c>
      <c r="Q106" s="564"/>
    </row>
    <row r="107" spans="1:17" ht="15.75" customHeight="1">
      <c r="A107" s="468"/>
      <c r="B107" s="470" t="s">
        <v>386</v>
      </c>
      <c r="C107" s="474"/>
      <c r="D107" s="50"/>
      <c r="E107" s="50"/>
      <c r="F107" s="483"/>
      <c r="G107" s="508"/>
      <c r="H107" s="503"/>
      <c r="I107" s="503"/>
      <c r="J107" s="503"/>
      <c r="K107" s="503"/>
      <c r="L107" s="431"/>
      <c r="M107" s="432"/>
      <c r="N107" s="432"/>
      <c r="O107" s="432"/>
      <c r="P107" s="432"/>
      <c r="Q107" s="179"/>
    </row>
    <row r="108" spans="1:17" ht="15.75" customHeight="1">
      <c r="A108" s="468">
        <v>12</v>
      </c>
      <c r="B108" s="469" t="s">
        <v>118</v>
      </c>
      <c r="C108" s="474">
        <v>4864951</v>
      </c>
      <c r="D108" s="46" t="s">
        <v>12</v>
      </c>
      <c r="E108" s="47" t="s">
        <v>354</v>
      </c>
      <c r="F108" s="483">
        <v>-1000</v>
      </c>
      <c r="G108" s="431">
        <v>991543</v>
      </c>
      <c r="H108" s="432">
        <v>992133</v>
      </c>
      <c r="I108" s="503">
        <f>G108-H108</f>
        <v>-590</v>
      </c>
      <c r="J108" s="503">
        <f aca="true" t="shared" si="20" ref="J108:J115">$F108*I108</f>
        <v>590000</v>
      </c>
      <c r="K108" s="503">
        <f aca="true" t="shared" si="21" ref="K108:K115">J108/1000000</f>
        <v>0.59</v>
      </c>
      <c r="L108" s="431">
        <v>36473</v>
      </c>
      <c r="M108" s="432">
        <v>36510</v>
      </c>
      <c r="N108" s="432">
        <f>L108-M108</f>
        <v>-37</v>
      </c>
      <c r="O108" s="432">
        <f aca="true" t="shared" si="22" ref="O108:O115">$F108*N108</f>
        <v>37000</v>
      </c>
      <c r="P108" s="432">
        <f aca="true" t="shared" si="23" ref="P108:P115">O108/1000000</f>
        <v>0.037</v>
      </c>
      <c r="Q108" s="179"/>
    </row>
    <row r="109" spans="1:17" s="742" customFormat="1" ht="15.75" customHeight="1">
      <c r="A109" s="468">
        <v>13</v>
      </c>
      <c r="B109" s="469" t="s">
        <v>119</v>
      </c>
      <c r="C109" s="474">
        <v>4902501</v>
      </c>
      <c r="D109" s="46" t="s">
        <v>12</v>
      </c>
      <c r="E109" s="47" t="s">
        <v>354</v>
      </c>
      <c r="F109" s="483">
        <v>-1333.33</v>
      </c>
      <c r="G109" s="434">
        <v>993292</v>
      </c>
      <c r="H109" s="435">
        <v>993097</v>
      </c>
      <c r="I109" s="348">
        <f>G109-H109</f>
        <v>195</v>
      </c>
      <c r="J109" s="348">
        <f t="shared" si="20"/>
        <v>-259999.34999999998</v>
      </c>
      <c r="K109" s="348">
        <f t="shared" si="21"/>
        <v>-0.25999934999999996</v>
      </c>
      <c r="L109" s="434">
        <v>998577</v>
      </c>
      <c r="M109" s="435">
        <v>998587</v>
      </c>
      <c r="N109" s="435">
        <f>L109-M109</f>
        <v>-10</v>
      </c>
      <c r="O109" s="435">
        <f t="shared" si="22"/>
        <v>13333.3</v>
      </c>
      <c r="P109" s="435">
        <f t="shared" si="23"/>
        <v>0.0133333</v>
      </c>
      <c r="Q109" s="716"/>
    </row>
    <row r="110" spans="1:17" ht="15.75" customHeight="1">
      <c r="A110" s="468"/>
      <c r="B110" s="469"/>
      <c r="C110" s="474"/>
      <c r="D110" s="46"/>
      <c r="E110" s="47"/>
      <c r="F110" s="483"/>
      <c r="G110" s="399"/>
      <c r="H110" s="398"/>
      <c r="I110" s="348"/>
      <c r="J110" s="348"/>
      <c r="K110" s="348"/>
      <c r="L110" s="405"/>
      <c r="M110" s="398"/>
      <c r="N110" s="435"/>
      <c r="O110" s="432"/>
      <c r="P110" s="432"/>
      <c r="Q110" s="179"/>
    </row>
    <row r="111" spans="1:17" ht="15.75" customHeight="1">
      <c r="A111" s="468"/>
      <c r="B111" s="471" t="s">
        <v>120</v>
      </c>
      <c r="C111" s="474"/>
      <c r="D111" s="46"/>
      <c r="E111" s="46"/>
      <c r="F111" s="483"/>
      <c r="G111" s="508"/>
      <c r="H111" s="503"/>
      <c r="I111" s="503"/>
      <c r="J111" s="503"/>
      <c r="K111" s="503"/>
      <c r="L111" s="431"/>
      <c r="M111" s="432"/>
      <c r="N111" s="432"/>
      <c r="O111" s="432"/>
      <c r="P111" s="432"/>
      <c r="Q111" s="179"/>
    </row>
    <row r="112" spans="1:17" ht="15.75" customHeight="1">
      <c r="A112" s="468">
        <v>14</v>
      </c>
      <c r="B112" s="415" t="s">
        <v>46</v>
      </c>
      <c r="C112" s="474">
        <v>4864843</v>
      </c>
      <c r="D112" s="50" t="s">
        <v>12</v>
      </c>
      <c r="E112" s="47" t="s">
        <v>354</v>
      </c>
      <c r="F112" s="483">
        <v>-1000</v>
      </c>
      <c r="G112" s="431">
        <v>1776</v>
      </c>
      <c r="H112" s="432">
        <v>1766</v>
      </c>
      <c r="I112" s="503">
        <f>G112-H112</f>
        <v>10</v>
      </c>
      <c r="J112" s="503">
        <f t="shared" si="20"/>
        <v>-10000</v>
      </c>
      <c r="K112" s="503">
        <f t="shared" si="21"/>
        <v>-0.01</v>
      </c>
      <c r="L112" s="431">
        <v>23391</v>
      </c>
      <c r="M112" s="432">
        <v>23266</v>
      </c>
      <c r="N112" s="432">
        <f>L112-M112</f>
        <v>125</v>
      </c>
      <c r="O112" s="432">
        <f t="shared" si="22"/>
        <v>-125000</v>
      </c>
      <c r="P112" s="432">
        <f t="shared" si="23"/>
        <v>-0.125</v>
      </c>
      <c r="Q112" s="179"/>
    </row>
    <row r="113" spans="1:17" ht="15.75" customHeight="1">
      <c r="A113" s="468">
        <v>15</v>
      </c>
      <c r="B113" s="469" t="s">
        <v>47</v>
      </c>
      <c r="C113" s="474">
        <v>4864844</v>
      </c>
      <c r="D113" s="46" t="s">
        <v>12</v>
      </c>
      <c r="E113" s="47" t="s">
        <v>354</v>
      </c>
      <c r="F113" s="483">
        <v>-1000</v>
      </c>
      <c r="G113" s="431">
        <v>230</v>
      </c>
      <c r="H113" s="432">
        <v>214</v>
      </c>
      <c r="I113" s="503">
        <f>G113-H113</f>
        <v>16</v>
      </c>
      <c r="J113" s="503">
        <f t="shared" si="20"/>
        <v>-16000</v>
      </c>
      <c r="K113" s="503">
        <f t="shared" si="21"/>
        <v>-0.016</v>
      </c>
      <c r="L113" s="431">
        <v>2829</v>
      </c>
      <c r="M113" s="432">
        <v>2697</v>
      </c>
      <c r="N113" s="432">
        <f>L113-M113</f>
        <v>132</v>
      </c>
      <c r="O113" s="432">
        <f t="shared" si="22"/>
        <v>-132000</v>
      </c>
      <c r="P113" s="432">
        <f t="shared" si="23"/>
        <v>-0.132</v>
      </c>
      <c r="Q113" s="179"/>
    </row>
    <row r="114" spans="1:17" ht="15.75" customHeight="1">
      <c r="A114" s="468"/>
      <c r="B114" s="471" t="s">
        <v>48</v>
      </c>
      <c r="C114" s="474"/>
      <c r="D114" s="46"/>
      <c r="E114" s="46"/>
      <c r="F114" s="483"/>
      <c r="G114" s="508"/>
      <c r="H114" s="503"/>
      <c r="I114" s="503"/>
      <c r="J114" s="503"/>
      <c r="K114" s="503"/>
      <c r="L114" s="431"/>
      <c r="M114" s="432"/>
      <c r="N114" s="432"/>
      <c r="O114" s="432"/>
      <c r="P114" s="432"/>
      <c r="Q114" s="179"/>
    </row>
    <row r="115" spans="1:17" ht="15.75" customHeight="1">
      <c r="A115" s="468">
        <v>16</v>
      </c>
      <c r="B115" s="469" t="s">
        <v>85</v>
      </c>
      <c r="C115" s="474">
        <v>4865169</v>
      </c>
      <c r="D115" s="46" t="s">
        <v>12</v>
      </c>
      <c r="E115" s="47" t="s">
        <v>354</v>
      </c>
      <c r="F115" s="483">
        <v>-1000</v>
      </c>
      <c r="G115" s="431">
        <v>1259</v>
      </c>
      <c r="H115" s="432">
        <v>1274</v>
      </c>
      <c r="I115" s="503">
        <f>G115-H115</f>
        <v>-15</v>
      </c>
      <c r="J115" s="503">
        <f t="shared" si="20"/>
        <v>15000</v>
      </c>
      <c r="K115" s="503">
        <f t="shared" si="21"/>
        <v>0.015</v>
      </c>
      <c r="L115" s="431">
        <v>61321</v>
      </c>
      <c r="M115" s="432">
        <v>61321</v>
      </c>
      <c r="N115" s="432">
        <f>L115-M115</f>
        <v>0</v>
      </c>
      <c r="O115" s="432">
        <f t="shared" si="22"/>
        <v>0</v>
      </c>
      <c r="P115" s="432">
        <f t="shared" si="23"/>
        <v>0</v>
      </c>
      <c r="Q115" s="179"/>
    </row>
    <row r="116" spans="1:17" ht="15.75" customHeight="1">
      <c r="A116" s="468"/>
      <c r="B116" s="470" t="s">
        <v>52</v>
      </c>
      <c r="C116" s="452"/>
      <c r="D116" s="50"/>
      <c r="E116" s="50"/>
      <c r="F116" s="483"/>
      <c r="G116" s="508"/>
      <c r="H116" s="509"/>
      <c r="I116" s="509"/>
      <c r="J116" s="509"/>
      <c r="K116" s="503"/>
      <c r="L116" s="434"/>
      <c r="M116" s="506"/>
      <c r="N116" s="506"/>
      <c r="O116" s="506"/>
      <c r="P116" s="432"/>
      <c r="Q116" s="224"/>
    </row>
    <row r="117" spans="1:17" ht="15.75" customHeight="1">
      <c r="A117" s="468"/>
      <c r="B117" s="470" t="s">
        <v>53</v>
      </c>
      <c r="C117" s="452"/>
      <c r="D117" s="50"/>
      <c r="E117" s="50"/>
      <c r="F117" s="483"/>
      <c r="G117" s="508"/>
      <c r="H117" s="509"/>
      <c r="I117" s="509"/>
      <c r="J117" s="509"/>
      <c r="K117" s="503"/>
      <c r="L117" s="434"/>
      <c r="M117" s="506"/>
      <c r="N117" s="506"/>
      <c r="O117" s="506"/>
      <c r="P117" s="432"/>
      <c r="Q117" s="224"/>
    </row>
    <row r="118" spans="1:17" ht="15.75" customHeight="1">
      <c r="A118" s="476"/>
      <c r="B118" s="479" t="s">
        <v>66</v>
      </c>
      <c r="C118" s="474"/>
      <c r="D118" s="50"/>
      <c r="E118" s="50"/>
      <c r="F118" s="483"/>
      <c r="G118" s="508"/>
      <c r="H118" s="503"/>
      <c r="I118" s="503"/>
      <c r="J118" s="503"/>
      <c r="K118" s="503"/>
      <c r="L118" s="434"/>
      <c r="M118" s="432"/>
      <c r="N118" s="432"/>
      <c r="O118" s="432"/>
      <c r="P118" s="432"/>
      <c r="Q118" s="224"/>
    </row>
    <row r="119" spans="1:17" ht="24" customHeight="1">
      <c r="A119" s="468">
        <v>17</v>
      </c>
      <c r="B119" s="480" t="s">
        <v>67</v>
      </c>
      <c r="C119" s="474">
        <v>4865091</v>
      </c>
      <c r="D119" s="46" t="s">
        <v>12</v>
      </c>
      <c r="E119" s="47" t="s">
        <v>354</v>
      </c>
      <c r="F119" s="483">
        <v>-500</v>
      </c>
      <c r="G119" s="431">
        <v>5631</v>
      </c>
      <c r="H119" s="432">
        <v>5629</v>
      </c>
      <c r="I119" s="503">
        <f>G119-H119</f>
        <v>2</v>
      </c>
      <c r="J119" s="503">
        <f>$F119*I119</f>
        <v>-1000</v>
      </c>
      <c r="K119" s="503">
        <f>J119/1000000</f>
        <v>-0.001</v>
      </c>
      <c r="L119" s="431">
        <v>31320</v>
      </c>
      <c r="M119" s="432">
        <v>31115</v>
      </c>
      <c r="N119" s="432">
        <f>L119-M119</f>
        <v>205</v>
      </c>
      <c r="O119" s="432">
        <f>$F119*N119</f>
        <v>-102500</v>
      </c>
      <c r="P119" s="432">
        <f>O119/1000000</f>
        <v>-0.1025</v>
      </c>
      <c r="Q119" s="563"/>
    </row>
    <row r="120" spans="1:17" ht="15.75" customHeight="1">
      <c r="A120" s="468">
        <v>18</v>
      </c>
      <c r="B120" s="480" t="s">
        <v>68</v>
      </c>
      <c r="C120" s="474">
        <v>4902530</v>
      </c>
      <c r="D120" s="46" t="s">
        <v>12</v>
      </c>
      <c r="E120" s="47" t="s">
        <v>354</v>
      </c>
      <c r="F120" s="483">
        <v>-500</v>
      </c>
      <c r="G120" s="431">
        <v>3790</v>
      </c>
      <c r="H120" s="432">
        <v>3786</v>
      </c>
      <c r="I120" s="503">
        <f aca="true" t="shared" si="24" ref="I120:I132">G120-H120</f>
        <v>4</v>
      </c>
      <c r="J120" s="503">
        <f aca="true" t="shared" si="25" ref="J120:J136">$F120*I120</f>
        <v>-2000</v>
      </c>
      <c r="K120" s="503">
        <f aca="true" t="shared" si="26" ref="K120:K136">J120/1000000</f>
        <v>-0.002</v>
      </c>
      <c r="L120" s="431">
        <v>29046</v>
      </c>
      <c r="M120" s="432">
        <v>28941</v>
      </c>
      <c r="N120" s="432">
        <f aca="true" t="shared" si="27" ref="N120:N132">L120-M120</f>
        <v>105</v>
      </c>
      <c r="O120" s="432">
        <f aca="true" t="shared" si="28" ref="O120:O136">$F120*N120</f>
        <v>-52500</v>
      </c>
      <c r="P120" s="432">
        <f aca="true" t="shared" si="29" ref="P120:P136">O120/1000000</f>
        <v>-0.0525</v>
      </c>
      <c r="Q120" s="179"/>
    </row>
    <row r="121" spans="1:17" ht="15.75" customHeight="1">
      <c r="A121" s="468">
        <v>19</v>
      </c>
      <c r="B121" s="480" t="s">
        <v>69</v>
      </c>
      <c r="C121" s="474">
        <v>4902531</v>
      </c>
      <c r="D121" s="46" t="s">
        <v>12</v>
      </c>
      <c r="E121" s="47" t="s">
        <v>354</v>
      </c>
      <c r="F121" s="483">
        <v>-500</v>
      </c>
      <c r="G121" s="431">
        <v>6233</v>
      </c>
      <c r="H121" s="432">
        <v>6158</v>
      </c>
      <c r="I121" s="503">
        <f t="shared" si="24"/>
        <v>75</v>
      </c>
      <c r="J121" s="503">
        <f t="shared" si="25"/>
        <v>-37500</v>
      </c>
      <c r="K121" s="503">
        <f t="shared" si="26"/>
        <v>-0.0375</v>
      </c>
      <c r="L121" s="431">
        <v>14891</v>
      </c>
      <c r="M121" s="432">
        <v>14891</v>
      </c>
      <c r="N121" s="432">
        <f t="shared" si="27"/>
        <v>0</v>
      </c>
      <c r="O121" s="432">
        <f t="shared" si="28"/>
        <v>0</v>
      </c>
      <c r="P121" s="432">
        <f t="shared" si="29"/>
        <v>0</v>
      </c>
      <c r="Q121" s="179"/>
    </row>
    <row r="122" spans="1:17" ht="15.75" customHeight="1">
      <c r="A122" s="468">
        <v>20</v>
      </c>
      <c r="B122" s="480" t="s">
        <v>70</v>
      </c>
      <c r="C122" s="474">
        <v>4865072</v>
      </c>
      <c r="D122" s="46" t="s">
        <v>12</v>
      </c>
      <c r="E122" s="47" t="s">
        <v>354</v>
      </c>
      <c r="F122" s="718">
        <v>-666.666666666667</v>
      </c>
      <c r="G122" s="434">
        <v>1268</v>
      </c>
      <c r="H122" s="435">
        <v>1131</v>
      </c>
      <c r="I122" s="348">
        <f>G122-H122</f>
        <v>137</v>
      </c>
      <c r="J122" s="348">
        <f t="shared" si="25"/>
        <v>-91333.33333333337</v>
      </c>
      <c r="K122" s="348">
        <f t="shared" si="26"/>
        <v>-0.09133333333333338</v>
      </c>
      <c r="L122" s="434">
        <v>935</v>
      </c>
      <c r="M122" s="435">
        <v>935</v>
      </c>
      <c r="N122" s="435">
        <f>L122-M122</f>
        <v>0</v>
      </c>
      <c r="O122" s="435">
        <f t="shared" si="28"/>
        <v>0</v>
      </c>
      <c r="P122" s="435">
        <f t="shared" si="29"/>
        <v>0</v>
      </c>
      <c r="Q122" s="716"/>
    </row>
    <row r="123" spans="1:17" ht="15.75" customHeight="1">
      <c r="A123" s="468"/>
      <c r="B123" s="479" t="s">
        <v>34</v>
      </c>
      <c r="C123" s="474"/>
      <c r="D123" s="50"/>
      <c r="E123" s="50"/>
      <c r="F123" s="483"/>
      <c r="G123" s="508"/>
      <c r="H123" s="503"/>
      <c r="I123" s="503"/>
      <c r="J123" s="503"/>
      <c r="K123" s="503"/>
      <c r="L123" s="431"/>
      <c r="M123" s="432"/>
      <c r="N123" s="432"/>
      <c r="O123" s="432"/>
      <c r="P123" s="432"/>
      <c r="Q123" s="179"/>
    </row>
    <row r="124" spans="1:17" ht="15.75" customHeight="1">
      <c r="A124" s="468">
        <v>21</v>
      </c>
      <c r="B124" s="481" t="s">
        <v>71</v>
      </c>
      <c r="C124" s="482">
        <v>4864807</v>
      </c>
      <c r="D124" s="46" t="s">
        <v>12</v>
      </c>
      <c r="E124" s="47" t="s">
        <v>354</v>
      </c>
      <c r="F124" s="483">
        <v>-100</v>
      </c>
      <c r="G124" s="431">
        <v>151203</v>
      </c>
      <c r="H124" s="432">
        <v>149930</v>
      </c>
      <c r="I124" s="503">
        <f t="shared" si="24"/>
        <v>1273</v>
      </c>
      <c r="J124" s="503">
        <f t="shared" si="25"/>
        <v>-127300</v>
      </c>
      <c r="K124" s="503">
        <f t="shared" si="26"/>
        <v>-0.1273</v>
      </c>
      <c r="L124" s="431">
        <v>20888</v>
      </c>
      <c r="M124" s="432">
        <v>20767</v>
      </c>
      <c r="N124" s="432">
        <f t="shared" si="27"/>
        <v>121</v>
      </c>
      <c r="O124" s="432">
        <f t="shared" si="28"/>
        <v>-12100</v>
      </c>
      <c r="P124" s="432">
        <f t="shared" si="29"/>
        <v>-0.0121</v>
      </c>
      <c r="Q124" s="179"/>
    </row>
    <row r="125" spans="1:17" ht="15.75" customHeight="1">
      <c r="A125" s="468">
        <v>22</v>
      </c>
      <c r="B125" s="481" t="s">
        <v>145</v>
      </c>
      <c r="C125" s="482">
        <v>4865086</v>
      </c>
      <c r="D125" s="46" t="s">
        <v>12</v>
      </c>
      <c r="E125" s="47" t="s">
        <v>354</v>
      </c>
      <c r="F125" s="483">
        <v>-100</v>
      </c>
      <c r="G125" s="431">
        <v>22468</v>
      </c>
      <c r="H125" s="432">
        <v>21939</v>
      </c>
      <c r="I125" s="503">
        <f t="shared" si="24"/>
        <v>529</v>
      </c>
      <c r="J125" s="503">
        <f t="shared" si="25"/>
        <v>-52900</v>
      </c>
      <c r="K125" s="503">
        <f t="shared" si="26"/>
        <v>-0.0529</v>
      </c>
      <c r="L125" s="431">
        <v>44418</v>
      </c>
      <c r="M125" s="432">
        <v>44418</v>
      </c>
      <c r="N125" s="432">
        <f t="shared" si="27"/>
        <v>0</v>
      </c>
      <c r="O125" s="432">
        <f t="shared" si="28"/>
        <v>0</v>
      </c>
      <c r="P125" s="432">
        <f t="shared" si="29"/>
        <v>0</v>
      </c>
      <c r="Q125" s="179"/>
    </row>
    <row r="126" spans="1:17" ht="15.75" customHeight="1">
      <c r="A126" s="468"/>
      <c r="B126" s="471" t="s">
        <v>72</v>
      </c>
      <c r="C126" s="474"/>
      <c r="D126" s="46"/>
      <c r="E126" s="46"/>
      <c r="F126" s="483"/>
      <c r="G126" s="508"/>
      <c r="H126" s="503"/>
      <c r="I126" s="503"/>
      <c r="J126" s="503"/>
      <c r="K126" s="503"/>
      <c r="L126" s="431"/>
      <c r="M126" s="432"/>
      <c r="N126" s="432"/>
      <c r="O126" s="432"/>
      <c r="P126" s="432"/>
      <c r="Q126" s="179"/>
    </row>
    <row r="127" spans="1:17" s="761" customFormat="1" ht="14.25" customHeight="1">
      <c r="A127" s="468">
        <v>23</v>
      </c>
      <c r="B127" s="469" t="s">
        <v>65</v>
      </c>
      <c r="C127" s="474">
        <v>4902568</v>
      </c>
      <c r="D127" s="46" t="s">
        <v>12</v>
      </c>
      <c r="E127" s="47" t="s">
        <v>354</v>
      </c>
      <c r="F127" s="483"/>
      <c r="G127" s="434">
        <v>999915</v>
      </c>
      <c r="H127" s="435">
        <v>999965</v>
      </c>
      <c r="I127" s="348">
        <f>G127-H127</f>
        <v>-50</v>
      </c>
      <c r="J127" s="348">
        <f>$F127*I127</f>
        <v>0</v>
      </c>
      <c r="K127" s="348">
        <f>J127/1000000</f>
        <v>0</v>
      </c>
      <c r="L127" s="434">
        <v>21</v>
      </c>
      <c r="M127" s="435">
        <v>21</v>
      </c>
      <c r="N127" s="435">
        <f>L127-M127</f>
        <v>0</v>
      </c>
      <c r="O127" s="435">
        <f>$F127*N127</f>
        <v>0</v>
      </c>
      <c r="P127" s="435">
        <f>O127/1000000</f>
        <v>0</v>
      </c>
      <c r="Q127" s="716"/>
    </row>
    <row r="128" spans="1:17" ht="15.75" customHeight="1">
      <c r="A128" s="468">
        <v>24</v>
      </c>
      <c r="B128" s="469" t="s">
        <v>73</v>
      </c>
      <c r="C128" s="474">
        <v>4902536</v>
      </c>
      <c r="D128" s="46" t="s">
        <v>12</v>
      </c>
      <c r="E128" s="47" t="s">
        <v>354</v>
      </c>
      <c r="F128" s="483">
        <v>-100</v>
      </c>
      <c r="G128" s="431">
        <v>7772</v>
      </c>
      <c r="H128" s="432">
        <v>7786</v>
      </c>
      <c r="I128" s="503">
        <f t="shared" si="24"/>
        <v>-14</v>
      </c>
      <c r="J128" s="503">
        <f t="shared" si="25"/>
        <v>1400</v>
      </c>
      <c r="K128" s="503">
        <f t="shared" si="26"/>
        <v>0.0014</v>
      </c>
      <c r="L128" s="431">
        <v>15271</v>
      </c>
      <c r="M128" s="432">
        <v>15271</v>
      </c>
      <c r="N128" s="432">
        <f t="shared" si="27"/>
        <v>0</v>
      </c>
      <c r="O128" s="432">
        <f t="shared" si="28"/>
        <v>0</v>
      </c>
      <c r="P128" s="432">
        <f t="shared" si="29"/>
        <v>0</v>
      </c>
      <c r="Q128" s="179"/>
    </row>
    <row r="129" spans="1:17" ht="15.75" customHeight="1">
      <c r="A129" s="468">
        <v>25</v>
      </c>
      <c r="B129" s="469" t="s">
        <v>86</v>
      </c>
      <c r="C129" s="474">
        <v>4902537</v>
      </c>
      <c r="D129" s="46" t="s">
        <v>12</v>
      </c>
      <c r="E129" s="47" t="s">
        <v>354</v>
      </c>
      <c r="F129" s="483">
        <v>-100</v>
      </c>
      <c r="G129" s="431">
        <v>23885</v>
      </c>
      <c r="H129" s="432">
        <v>23592</v>
      </c>
      <c r="I129" s="503">
        <f t="shared" si="24"/>
        <v>293</v>
      </c>
      <c r="J129" s="503">
        <f t="shared" si="25"/>
        <v>-29300</v>
      </c>
      <c r="K129" s="503">
        <f t="shared" si="26"/>
        <v>-0.0293</v>
      </c>
      <c r="L129" s="431">
        <v>57130</v>
      </c>
      <c r="M129" s="432">
        <v>57127</v>
      </c>
      <c r="N129" s="432">
        <f t="shared" si="27"/>
        <v>3</v>
      </c>
      <c r="O129" s="432">
        <f t="shared" si="28"/>
        <v>-300</v>
      </c>
      <c r="P129" s="432">
        <f t="shared" si="29"/>
        <v>-0.0003</v>
      </c>
      <c r="Q129" s="179"/>
    </row>
    <row r="130" spans="1:17" s="707" customFormat="1" ht="15.75" customHeight="1">
      <c r="A130" s="468">
        <v>26</v>
      </c>
      <c r="B130" s="469" t="s">
        <v>74</v>
      </c>
      <c r="C130" s="474">
        <v>4902579</v>
      </c>
      <c r="D130" s="46" t="s">
        <v>12</v>
      </c>
      <c r="E130" s="47" t="s">
        <v>354</v>
      </c>
      <c r="F130" s="483">
        <v>-100</v>
      </c>
      <c r="G130" s="434">
        <v>4490</v>
      </c>
      <c r="H130" s="435">
        <v>4490</v>
      </c>
      <c r="I130" s="348">
        <f>G130-H130</f>
        <v>0</v>
      </c>
      <c r="J130" s="348">
        <f t="shared" si="25"/>
        <v>0</v>
      </c>
      <c r="K130" s="348">
        <f t="shared" si="26"/>
        <v>0</v>
      </c>
      <c r="L130" s="434">
        <v>999953</v>
      </c>
      <c r="M130" s="435">
        <v>999953</v>
      </c>
      <c r="N130" s="435">
        <f>L130-M130</f>
        <v>0</v>
      </c>
      <c r="O130" s="435">
        <f t="shared" si="28"/>
        <v>0</v>
      </c>
      <c r="P130" s="435">
        <f t="shared" si="29"/>
        <v>0</v>
      </c>
      <c r="Q130" s="801"/>
    </row>
    <row r="131" spans="1:17" ht="15.75" customHeight="1">
      <c r="A131" s="468">
        <v>27</v>
      </c>
      <c r="B131" s="469" t="s">
        <v>75</v>
      </c>
      <c r="C131" s="474">
        <v>4902539</v>
      </c>
      <c r="D131" s="46" t="s">
        <v>12</v>
      </c>
      <c r="E131" s="47" t="s">
        <v>354</v>
      </c>
      <c r="F131" s="483">
        <v>-100</v>
      </c>
      <c r="G131" s="431">
        <v>998603</v>
      </c>
      <c r="H131" s="432">
        <v>998622</v>
      </c>
      <c r="I131" s="503">
        <f t="shared" si="24"/>
        <v>-19</v>
      </c>
      <c r="J131" s="503">
        <f t="shared" si="25"/>
        <v>1900</v>
      </c>
      <c r="K131" s="503">
        <f t="shared" si="26"/>
        <v>0.0019</v>
      </c>
      <c r="L131" s="431">
        <v>61</v>
      </c>
      <c r="M131" s="432">
        <v>61</v>
      </c>
      <c r="N131" s="432">
        <f t="shared" si="27"/>
        <v>0</v>
      </c>
      <c r="O131" s="432">
        <f t="shared" si="28"/>
        <v>0</v>
      </c>
      <c r="P131" s="432">
        <f t="shared" si="29"/>
        <v>0</v>
      </c>
      <c r="Q131" s="179"/>
    </row>
    <row r="132" spans="1:17" ht="15.75" customHeight="1">
      <c r="A132" s="468">
        <v>28</v>
      </c>
      <c r="B132" s="469" t="s">
        <v>61</v>
      </c>
      <c r="C132" s="474">
        <v>4902540</v>
      </c>
      <c r="D132" s="46" t="s">
        <v>12</v>
      </c>
      <c r="E132" s="47" t="s">
        <v>354</v>
      </c>
      <c r="F132" s="483">
        <v>-100</v>
      </c>
      <c r="G132" s="431">
        <v>15</v>
      </c>
      <c r="H132" s="432">
        <v>15</v>
      </c>
      <c r="I132" s="503">
        <f t="shared" si="24"/>
        <v>0</v>
      </c>
      <c r="J132" s="503">
        <f t="shared" si="25"/>
        <v>0</v>
      </c>
      <c r="K132" s="503">
        <f t="shared" si="26"/>
        <v>0</v>
      </c>
      <c r="L132" s="431">
        <v>13398</v>
      </c>
      <c r="M132" s="432">
        <v>13398</v>
      </c>
      <c r="N132" s="432">
        <f t="shared" si="27"/>
        <v>0</v>
      </c>
      <c r="O132" s="432">
        <f t="shared" si="28"/>
        <v>0</v>
      </c>
      <c r="P132" s="432">
        <f t="shared" si="29"/>
        <v>0</v>
      </c>
      <c r="Q132" s="179"/>
    </row>
    <row r="133" spans="1:17" ht="15.75" customHeight="1">
      <c r="A133" s="468"/>
      <c r="B133" s="471" t="s">
        <v>76</v>
      </c>
      <c r="C133" s="474"/>
      <c r="D133" s="46"/>
      <c r="E133" s="46"/>
      <c r="F133" s="483"/>
      <c r="G133" s="508"/>
      <c r="H133" s="503"/>
      <c r="I133" s="503"/>
      <c r="J133" s="503"/>
      <c r="K133" s="503"/>
      <c r="L133" s="431"/>
      <c r="M133" s="432"/>
      <c r="N133" s="432"/>
      <c r="O133" s="432"/>
      <c r="P133" s="432"/>
      <c r="Q133" s="179"/>
    </row>
    <row r="134" spans="1:17" s="707" customFormat="1" ht="15.75" customHeight="1">
      <c r="A134" s="468">
        <v>29</v>
      </c>
      <c r="B134" s="469" t="s">
        <v>77</v>
      </c>
      <c r="C134" s="474">
        <v>4902551</v>
      </c>
      <c r="D134" s="46" t="s">
        <v>12</v>
      </c>
      <c r="E134" s="47" t="s">
        <v>354</v>
      </c>
      <c r="F134" s="483">
        <v>-100</v>
      </c>
      <c r="G134" s="434">
        <v>175710</v>
      </c>
      <c r="H134" s="435">
        <v>174140</v>
      </c>
      <c r="I134" s="348">
        <f>G134-H134</f>
        <v>1570</v>
      </c>
      <c r="J134" s="348">
        <f>$F134*I134</f>
        <v>-157000</v>
      </c>
      <c r="K134" s="348">
        <f>J134/1000000</f>
        <v>-0.157</v>
      </c>
      <c r="L134" s="434">
        <v>49974</v>
      </c>
      <c r="M134" s="435">
        <v>49974</v>
      </c>
      <c r="N134" s="435">
        <f>L134-M134</f>
        <v>0</v>
      </c>
      <c r="O134" s="435">
        <f>$F134*N134</f>
        <v>0</v>
      </c>
      <c r="P134" s="435">
        <f>O134/1000000</f>
        <v>0</v>
      </c>
      <c r="Q134" s="716"/>
    </row>
    <row r="135" spans="1:17" ht="15.75" customHeight="1">
      <c r="A135" s="468">
        <v>30</v>
      </c>
      <c r="B135" s="469" t="s">
        <v>78</v>
      </c>
      <c r="C135" s="474">
        <v>4902542</v>
      </c>
      <c r="D135" s="46" t="s">
        <v>12</v>
      </c>
      <c r="E135" s="47" t="s">
        <v>354</v>
      </c>
      <c r="F135" s="483">
        <v>-100</v>
      </c>
      <c r="G135" s="431">
        <v>17381</v>
      </c>
      <c r="H135" s="432">
        <v>16862</v>
      </c>
      <c r="I135" s="503">
        <f>G135-H135</f>
        <v>519</v>
      </c>
      <c r="J135" s="503">
        <f t="shared" si="25"/>
        <v>-51900</v>
      </c>
      <c r="K135" s="503">
        <f t="shared" si="26"/>
        <v>-0.0519</v>
      </c>
      <c r="L135" s="431">
        <v>64448</v>
      </c>
      <c r="M135" s="432">
        <v>64445</v>
      </c>
      <c r="N135" s="432">
        <f>L135-M135</f>
        <v>3</v>
      </c>
      <c r="O135" s="432">
        <f t="shared" si="28"/>
        <v>-300</v>
      </c>
      <c r="P135" s="432">
        <f t="shared" si="29"/>
        <v>-0.0003</v>
      </c>
      <c r="Q135" s="179"/>
    </row>
    <row r="136" spans="1:17" ht="15.75" customHeight="1">
      <c r="A136" s="468">
        <v>31</v>
      </c>
      <c r="B136" s="469" t="s">
        <v>79</v>
      </c>
      <c r="C136" s="474">
        <v>4902544</v>
      </c>
      <c r="D136" s="46" t="s">
        <v>12</v>
      </c>
      <c r="E136" s="47" t="s">
        <v>354</v>
      </c>
      <c r="F136" s="483">
        <v>-100</v>
      </c>
      <c r="G136" s="431">
        <v>5328</v>
      </c>
      <c r="H136" s="348">
        <v>4473</v>
      </c>
      <c r="I136" s="503">
        <f>G136-H136</f>
        <v>855</v>
      </c>
      <c r="J136" s="503">
        <f t="shared" si="25"/>
        <v>-85500</v>
      </c>
      <c r="K136" s="503">
        <f t="shared" si="26"/>
        <v>-0.0855</v>
      </c>
      <c r="L136" s="431">
        <v>1573</v>
      </c>
      <c r="M136" s="432">
        <v>1567</v>
      </c>
      <c r="N136" s="432">
        <f>L136-M136</f>
        <v>6</v>
      </c>
      <c r="O136" s="432">
        <f t="shared" si="28"/>
        <v>-600</v>
      </c>
      <c r="P136" s="432">
        <f t="shared" si="29"/>
        <v>-0.0006</v>
      </c>
      <c r="Q136" s="737"/>
    </row>
    <row r="137" spans="1:17" ht="15.75" customHeight="1" thickBot="1">
      <c r="A137" s="472"/>
      <c r="B137" s="473"/>
      <c r="C137" s="475"/>
      <c r="D137" s="109"/>
      <c r="E137" s="53"/>
      <c r="F137" s="421"/>
      <c r="G137" s="36"/>
      <c r="H137" s="30"/>
      <c r="I137" s="31"/>
      <c r="J137" s="31"/>
      <c r="K137" s="32"/>
      <c r="L137" s="459"/>
      <c r="M137" s="31"/>
      <c r="N137" s="31"/>
      <c r="O137" s="31"/>
      <c r="P137" s="32"/>
      <c r="Q137" s="180"/>
    </row>
    <row r="138" ht="13.5" thickTop="1"/>
    <row r="139" spans="4:16" ht="16.5">
      <c r="D139" s="22"/>
      <c r="K139" s="590">
        <f>SUM(K95:K137)</f>
        <v>-0.6485326833333332</v>
      </c>
      <c r="L139" s="61"/>
      <c r="M139" s="61"/>
      <c r="N139" s="61"/>
      <c r="O139" s="61"/>
      <c r="P139" s="510">
        <f>SUM(P95:P137)</f>
        <v>0.13843330000000004</v>
      </c>
    </row>
    <row r="140" spans="11:16" ht="14.25">
      <c r="K140" s="61"/>
      <c r="L140" s="61"/>
      <c r="M140" s="61"/>
      <c r="N140" s="61"/>
      <c r="O140" s="61"/>
      <c r="P140" s="61"/>
    </row>
    <row r="141" spans="11:16" ht="14.25">
      <c r="K141" s="61"/>
      <c r="L141" s="61"/>
      <c r="M141" s="61"/>
      <c r="N141" s="61"/>
      <c r="O141" s="61"/>
      <c r="P141" s="61"/>
    </row>
    <row r="142" spans="17:18" ht="12.75">
      <c r="Q142" s="527" t="str">
        <f>NDPL!Q1</f>
        <v>OCTOBER-2014</v>
      </c>
      <c r="R142" s="306"/>
    </row>
    <row r="143" ht="13.5" thickBot="1"/>
    <row r="144" spans="1:17" ht="44.25" customHeight="1">
      <c r="A144" s="424"/>
      <c r="B144" s="422" t="s">
        <v>150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8"/>
    </row>
    <row r="145" spans="1:17" ht="19.5" customHeight="1">
      <c r="A145" s="274"/>
      <c r="B145" s="353" t="s">
        <v>151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59"/>
    </row>
    <row r="146" spans="1:17" ht="19.5" customHeight="1">
      <c r="A146" s="274"/>
      <c r="B146" s="349" t="s">
        <v>256</v>
      </c>
      <c r="C146" s="19"/>
      <c r="D146" s="19"/>
      <c r="E146" s="19"/>
      <c r="F146" s="19"/>
      <c r="G146" s="19"/>
      <c r="H146" s="19"/>
      <c r="I146" s="19"/>
      <c r="J146" s="19"/>
      <c r="K146" s="243">
        <f>K58</f>
        <v>2.3624</v>
      </c>
      <c r="L146" s="243"/>
      <c r="M146" s="243"/>
      <c r="N146" s="243"/>
      <c r="O146" s="243"/>
      <c r="P146" s="243">
        <f>P58</f>
        <v>-7.913499999999999</v>
      </c>
      <c r="Q146" s="59"/>
    </row>
    <row r="147" spans="1:17" ht="19.5" customHeight="1">
      <c r="A147" s="274"/>
      <c r="B147" s="349" t="s">
        <v>257</v>
      </c>
      <c r="C147" s="19"/>
      <c r="D147" s="19"/>
      <c r="E147" s="19"/>
      <c r="F147" s="19"/>
      <c r="G147" s="19"/>
      <c r="H147" s="19"/>
      <c r="I147" s="19"/>
      <c r="J147" s="19"/>
      <c r="K147" s="591">
        <f>K139</f>
        <v>-0.6485326833333332</v>
      </c>
      <c r="L147" s="243"/>
      <c r="M147" s="243"/>
      <c r="N147" s="243"/>
      <c r="O147" s="243"/>
      <c r="P147" s="243">
        <f>P139</f>
        <v>0.13843330000000004</v>
      </c>
      <c r="Q147" s="59"/>
    </row>
    <row r="148" spans="1:17" ht="19.5" customHeight="1">
      <c r="A148" s="274"/>
      <c r="B148" s="349" t="s">
        <v>152</v>
      </c>
      <c r="C148" s="19"/>
      <c r="D148" s="19"/>
      <c r="E148" s="19"/>
      <c r="F148" s="19"/>
      <c r="G148" s="19"/>
      <c r="H148" s="19"/>
      <c r="I148" s="19"/>
      <c r="J148" s="19"/>
      <c r="K148" s="591">
        <f>'ROHTAK ROAD'!K45</f>
        <v>-0.8644</v>
      </c>
      <c r="L148" s="243"/>
      <c r="M148" s="243"/>
      <c r="N148" s="243"/>
      <c r="O148" s="243"/>
      <c r="P148" s="591">
        <f>'ROHTAK ROAD'!P45</f>
        <v>-0.0058000000000000005</v>
      </c>
      <c r="Q148" s="59"/>
    </row>
    <row r="149" spans="1:17" ht="19.5" customHeight="1">
      <c r="A149" s="274"/>
      <c r="B149" s="349" t="s">
        <v>153</v>
      </c>
      <c r="C149" s="19"/>
      <c r="D149" s="19"/>
      <c r="E149" s="19"/>
      <c r="F149" s="19"/>
      <c r="G149" s="19"/>
      <c r="H149" s="19"/>
      <c r="I149" s="19"/>
      <c r="J149" s="19"/>
      <c r="K149" s="591">
        <f>SUM(K146:K148)</f>
        <v>0.8494673166666667</v>
      </c>
      <c r="L149" s="243"/>
      <c r="M149" s="243"/>
      <c r="N149" s="243"/>
      <c r="O149" s="243"/>
      <c r="P149" s="591">
        <f>SUM(P146:P148)</f>
        <v>-7.780866699999999</v>
      </c>
      <c r="Q149" s="59"/>
    </row>
    <row r="150" spans="1:17" ht="19.5" customHeight="1">
      <c r="A150" s="274"/>
      <c r="B150" s="353" t="s">
        <v>154</v>
      </c>
      <c r="C150" s="19"/>
      <c r="D150" s="19"/>
      <c r="E150" s="19"/>
      <c r="F150" s="19"/>
      <c r="G150" s="19"/>
      <c r="H150" s="19"/>
      <c r="I150" s="19"/>
      <c r="J150" s="19"/>
      <c r="K150" s="243"/>
      <c r="L150" s="243"/>
      <c r="M150" s="243"/>
      <c r="N150" s="243"/>
      <c r="O150" s="243"/>
      <c r="P150" s="243"/>
      <c r="Q150" s="59"/>
    </row>
    <row r="151" spans="1:17" ht="19.5" customHeight="1">
      <c r="A151" s="274"/>
      <c r="B151" s="349" t="s">
        <v>258</v>
      </c>
      <c r="C151" s="19"/>
      <c r="D151" s="19"/>
      <c r="E151" s="19"/>
      <c r="F151" s="19"/>
      <c r="G151" s="19"/>
      <c r="H151" s="19"/>
      <c r="I151" s="19"/>
      <c r="J151" s="19"/>
      <c r="K151" s="243">
        <f>K87</f>
        <v>15.754999999999999</v>
      </c>
      <c r="L151" s="243"/>
      <c r="M151" s="243"/>
      <c r="N151" s="243"/>
      <c r="O151" s="243"/>
      <c r="P151" s="243">
        <f>P87</f>
        <v>3.209</v>
      </c>
      <c r="Q151" s="59"/>
    </row>
    <row r="152" spans="1:17" ht="19.5" customHeight="1" thickBot="1">
      <c r="A152" s="275"/>
      <c r="B152" s="423" t="s">
        <v>155</v>
      </c>
      <c r="C152" s="60"/>
      <c r="D152" s="60"/>
      <c r="E152" s="60"/>
      <c r="F152" s="60"/>
      <c r="G152" s="60"/>
      <c r="H152" s="60"/>
      <c r="I152" s="60"/>
      <c r="J152" s="60"/>
      <c r="K152" s="592">
        <f>SUM(K149:K151)</f>
        <v>16.604467316666664</v>
      </c>
      <c r="L152" s="241"/>
      <c r="M152" s="241"/>
      <c r="N152" s="241"/>
      <c r="O152" s="241"/>
      <c r="P152" s="240">
        <f>SUM(P149:P151)</f>
        <v>-4.571866699999999</v>
      </c>
      <c r="Q152" s="242"/>
    </row>
    <row r="153" ht="12.75">
      <c r="A153" s="274"/>
    </row>
    <row r="154" ht="12.75">
      <c r="A154" s="274"/>
    </row>
    <row r="155" ht="12.75">
      <c r="A155" s="274"/>
    </row>
    <row r="156" ht="13.5" thickBot="1">
      <c r="A156" s="275"/>
    </row>
    <row r="157" spans="1:17" ht="12.75">
      <c r="A157" s="268"/>
      <c r="B157" s="269"/>
      <c r="C157" s="269"/>
      <c r="D157" s="269"/>
      <c r="E157" s="269"/>
      <c r="F157" s="269"/>
      <c r="G157" s="269"/>
      <c r="H157" s="57"/>
      <c r="I157" s="57"/>
      <c r="J157" s="57"/>
      <c r="K157" s="57"/>
      <c r="L157" s="57"/>
      <c r="M157" s="57"/>
      <c r="N157" s="57"/>
      <c r="O157" s="57"/>
      <c r="P157" s="57"/>
      <c r="Q157" s="58"/>
    </row>
    <row r="158" spans="1:17" ht="23.25">
      <c r="A158" s="276" t="s">
        <v>335</v>
      </c>
      <c r="B158" s="260"/>
      <c r="C158" s="260"/>
      <c r="D158" s="260"/>
      <c r="E158" s="260"/>
      <c r="F158" s="260"/>
      <c r="G158" s="260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0"/>
      <c r="B159" s="260"/>
      <c r="C159" s="260"/>
      <c r="D159" s="260"/>
      <c r="E159" s="260"/>
      <c r="F159" s="260"/>
      <c r="G159" s="260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1"/>
      <c r="B160" s="272"/>
      <c r="C160" s="272"/>
      <c r="D160" s="272"/>
      <c r="E160" s="272"/>
      <c r="F160" s="272"/>
      <c r="G160" s="272"/>
      <c r="H160" s="19"/>
      <c r="I160" s="19"/>
      <c r="J160" s="19"/>
      <c r="K160" s="298" t="s">
        <v>347</v>
      </c>
      <c r="L160" s="19"/>
      <c r="M160" s="19"/>
      <c r="N160" s="19"/>
      <c r="O160" s="19"/>
      <c r="P160" s="298" t="s">
        <v>348</v>
      </c>
      <c r="Q160" s="59"/>
    </row>
    <row r="161" spans="1:17" ht="12.75">
      <c r="A161" s="273"/>
      <c r="B161" s="158"/>
      <c r="C161" s="158"/>
      <c r="D161" s="158"/>
      <c r="E161" s="158"/>
      <c r="F161" s="158"/>
      <c r="G161" s="158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3"/>
      <c r="B162" s="158"/>
      <c r="C162" s="158"/>
      <c r="D162" s="158"/>
      <c r="E162" s="158"/>
      <c r="F162" s="158"/>
      <c r="G162" s="158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8">
      <c r="A163" s="277" t="s">
        <v>338</v>
      </c>
      <c r="B163" s="261"/>
      <c r="C163" s="261"/>
      <c r="D163" s="262"/>
      <c r="E163" s="262"/>
      <c r="F163" s="263"/>
      <c r="G163" s="262"/>
      <c r="H163" s="19"/>
      <c r="I163" s="19"/>
      <c r="J163" s="19"/>
      <c r="K163" s="512">
        <f>K152</f>
        <v>16.604467316666664</v>
      </c>
      <c r="L163" s="262" t="s">
        <v>336</v>
      </c>
      <c r="M163" s="19"/>
      <c r="N163" s="19"/>
      <c r="O163" s="19"/>
      <c r="P163" s="512">
        <f>P152</f>
        <v>-4.571866699999999</v>
      </c>
      <c r="Q163" s="284" t="s">
        <v>336</v>
      </c>
    </row>
    <row r="164" spans="1:17" ht="18">
      <c r="A164" s="278"/>
      <c r="B164" s="264"/>
      <c r="C164" s="264"/>
      <c r="D164" s="260"/>
      <c r="E164" s="260"/>
      <c r="F164" s="265"/>
      <c r="G164" s="260"/>
      <c r="H164" s="19"/>
      <c r="I164" s="19"/>
      <c r="J164" s="19"/>
      <c r="K164" s="513"/>
      <c r="L164" s="260"/>
      <c r="M164" s="19"/>
      <c r="N164" s="19"/>
      <c r="O164" s="19"/>
      <c r="P164" s="513"/>
      <c r="Q164" s="285"/>
    </row>
    <row r="165" spans="1:17" ht="18">
      <c r="A165" s="279" t="s">
        <v>337</v>
      </c>
      <c r="B165" s="266"/>
      <c r="C165" s="51"/>
      <c r="D165" s="260"/>
      <c r="E165" s="260"/>
      <c r="F165" s="267"/>
      <c r="G165" s="262"/>
      <c r="H165" s="19"/>
      <c r="I165" s="19"/>
      <c r="J165" s="19"/>
      <c r="K165" s="513">
        <f>'STEPPED UP GENCO'!K45</f>
        <v>0.4441556834</v>
      </c>
      <c r="L165" s="262" t="s">
        <v>336</v>
      </c>
      <c r="M165" s="19"/>
      <c r="N165" s="19"/>
      <c r="O165" s="19"/>
      <c r="P165" s="513">
        <f>'STEPPED UP GENCO'!P45</f>
        <v>-1.604205068</v>
      </c>
      <c r="Q165" s="284" t="s">
        <v>336</v>
      </c>
    </row>
    <row r="166" spans="1:17" ht="12.75">
      <c r="A166" s="27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20.25">
      <c r="A169" s="274"/>
      <c r="B169" s="19"/>
      <c r="C169" s="19"/>
      <c r="D169" s="19"/>
      <c r="E169" s="19"/>
      <c r="F169" s="19"/>
      <c r="G169" s="19"/>
      <c r="H169" s="261"/>
      <c r="I169" s="261"/>
      <c r="J169" s="280" t="s">
        <v>339</v>
      </c>
      <c r="K169" s="458">
        <f>SUM(K163:K168)</f>
        <v>17.048623000066662</v>
      </c>
      <c r="L169" s="280" t="s">
        <v>336</v>
      </c>
      <c r="M169" s="158"/>
      <c r="N169" s="19"/>
      <c r="O169" s="19"/>
      <c r="P169" s="458">
        <f>SUM(P163:P168)</f>
        <v>-6.176071767999999</v>
      </c>
      <c r="Q169" s="486" t="s">
        <v>336</v>
      </c>
    </row>
    <row r="170" spans="1:17" ht="13.5" thickBot="1">
      <c r="A170" s="275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185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8" max="255" man="1"/>
    <brk id="89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1"/>
  <sheetViews>
    <sheetView view="pageBreakPreview" zoomScale="55" zoomScaleNormal="70" zoomScaleSheetLayoutView="55" workbookViewId="0" topLeftCell="A129">
      <selection activeCell="P161" sqref="P161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3" width="13.28125" style="0" customWidth="1"/>
    <col min="4" max="4" width="9.00390625" style="0" customWidth="1"/>
    <col min="5" max="5" width="18.2812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6.4218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24" t="str">
        <f>NDPL!$Q$1</f>
        <v>OCTOBER-2014</v>
      </c>
      <c r="Q1" s="524"/>
    </row>
    <row r="2" ht="12.75">
      <c r="A2" s="17" t="s">
        <v>245</v>
      </c>
    </row>
    <row r="3" ht="23.25">
      <c r="A3" s="514" t="s">
        <v>156</v>
      </c>
    </row>
    <row r="4" spans="1:16" ht="24" thickBot="1">
      <c r="A4" s="515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01/11/2014</v>
      </c>
      <c r="H5" s="39" t="str">
        <f>NDPL!H5</f>
        <v>INTIAL READING 01/10/2014</v>
      </c>
      <c r="I5" s="39" t="s">
        <v>4</v>
      </c>
      <c r="J5" s="39" t="s">
        <v>5</v>
      </c>
      <c r="K5" s="39" t="s">
        <v>6</v>
      </c>
      <c r="L5" s="41" t="str">
        <f>NDPL!G5</f>
        <v>FINAL READING 01/11/2014</v>
      </c>
      <c r="M5" s="39" t="str">
        <f>NDPL!H5</f>
        <v>INTIAL READING 01/10/2014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0"/>
      <c r="B7" s="351" t="s">
        <v>157</v>
      </c>
      <c r="C7" s="352"/>
      <c r="D7" s="42"/>
      <c r="E7" s="42"/>
      <c r="F7" s="42"/>
      <c r="G7" s="34"/>
      <c r="H7" s="739"/>
      <c r="I7" s="739"/>
      <c r="J7" s="739"/>
      <c r="K7" s="739"/>
      <c r="L7" s="740"/>
      <c r="M7" s="739"/>
      <c r="N7" s="739"/>
      <c r="O7" s="739"/>
      <c r="P7" s="739"/>
      <c r="Q7" s="178"/>
    </row>
    <row r="8" spans="1:17" ht="24" customHeight="1">
      <c r="A8" s="325">
        <v>1</v>
      </c>
      <c r="B8" s="381" t="s">
        <v>158</v>
      </c>
      <c r="C8" s="382">
        <v>4865170</v>
      </c>
      <c r="D8" s="150" t="s">
        <v>12</v>
      </c>
      <c r="E8" s="115" t="s">
        <v>354</v>
      </c>
      <c r="F8" s="393">
        <v>5000</v>
      </c>
      <c r="G8" s="434">
        <v>1000016</v>
      </c>
      <c r="H8" s="435">
        <v>999983</v>
      </c>
      <c r="I8" s="398">
        <f aca="true" t="shared" si="0" ref="I8:I16">G8-H8</f>
        <v>33</v>
      </c>
      <c r="J8" s="398">
        <f>$F8*I8</f>
        <v>165000</v>
      </c>
      <c r="K8" s="398">
        <f>J8/1000000</f>
        <v>0.165</v>
      </c>
      <c r="L8" s="434">
        <v>999946</v>
      </c>
      <c r="M8" s="435">
        <v>999952</v>
      </c>
      <c r="N8" s="398">
        <f aca="true" t="shared" si="1" ref="N8:N16">L8-M8</f>
        <v>-6</v>
      </c>
      <c r="O8" s="398">
        <f>$F8*N8</f>
        <v>-30000</v>
      </c>
      <c r="P8" s="398">
        <f>O8/1000000</f>
        <v>-0.03</v>
      </c>
      <c r="Q8" s="542"/>
    </row>
    <row r="9" spans="1:17" ht="24.75" customHeight="1">
      <c r="A9" s="325">
        <v>2</v>
      </c>
      <c r="B9" s="381" t="s">
        <v>159</v>
      </c>
      <c r="C9" s="382">
        <v>4865095</v>
      </c>
      <c r="D9" s="150" t="s">
        <v>12</v>
      </c>
      <c r="E9" s="115" t="s">
        <v>354</v>
      </c>
      <c r="F9" s="393">
        <v>1333.33</v>
      </c>
      <c r="G9" s="434">
        <v>985914</v>
      </c>
      <c r="H9" s="435">
        <v>986124</v>
      </c>
      <c r="I9" s="398">
        <f t="shared" si="0"/>
        <v>-210</v>
      </c>
      <c r="J9" s="398">
        <f aca="true" t="shared" si="2" ref="J9:J81">$F9*I9</f>
        <v>-279999.3</v>
      </c>
      <c r="K9" s="398">
        <f aca="true" t="shared" si="3" ref="K9:K81">J9/1000000</f>
        <v>-0.2799993</v>
      </c>
      <c r="L9" s="434">
        <v>673073</v>
      </c>
      <c r="M9" s="435">
        <v>673050</v>
      </c>
      <c r="N9" s="398">
        <f t="shared" si="1"/>
        <v>23</v>
      </c>
      <c r="O9" s="398">
        <f aca="true" t="shared" si="4" ref="O9:O81">$F9*N9</f>
        <v>30666.589999999997</v>
      </c>
      <c r="P9" s="741">
        <f aca="true" t="shared" si="5" ref="P9:P81">O9/1000000</f>
        <v>0.030666589999999997</v>
      </c>
      <c r="Q9" s="665"/>
    </row>
    <row r="10" spans="1:17" ht="22.5" customHeight="1">
      <c r="A10" s="325">
        <v>3</v>
      </c>
      <c r="B10" s="381" t="s">
        <v>160</v>
      </c>
      <c r="C10" s="382">
        <v>4865166</v>
      </c>
      <c r="D10" s="150" t="s">
        <v>12</v>
      </c>
      <c r="E10" s="115" t="s">
        <v>354</v>
      </c>
      <c r="F10" s="393">
        <v>500</v>
      </c>
      <c r="G10" s="434">
        <v>8891</v>
      </c>
      <c r="H10" s="435">
        <v>7494</v>
      </c>
      <c r="I10" s="398">
        <f t="shared" si="0"/>
        <v>1397</v>
      </c>
      <c r="J10" s="398">
        <f t="shared" si="2"/>
        <v>698500</v>
      </c>
      <c r="K10" s="398">
        <f t="shared" si="3"/>
        <v>0.6985</v>
      </c>
      <c r="L10" s="434">
        <v>68944</v>
      </c>
      <c r="M10" s="435">
        <v>68951</v>
      </c>
      <c r="N10" s="398">
        <f t="shared" si="1"/>
        <v>-7</v>
      </c>
      <c r="O10" s="398">
        <f t="shared" si="4"/>
        <v>-3500</v>
      </c>
      <c r="P10" s="398">
        <f t="shared" si="5"/>
        <v>-0.0035</v>
      </c>
      <c r="Q10" s="390"/>
    </row>
    <row r="11" spans="1:17" s="707" customFormat="1" ht="22.5" customHeight="1">
      <c r="A11" s="325">
        <v>4</v>
      </c>
      <c r="B11" s="381" t="s">
        <v>161</v>
      </c>
      <c r="C11" s="382">
        <v>4865151</v>
      </c>
      <c r="D11" s="150" t="s">
        <v>12</v>
      </c>
      <c r="E11" s="115" t="s">
        <v>354</v>
      </c>
      <c r="F11" s="393">
        <v>1000</v>
      </c>
      <c r="G11" s="434">
        <v>12567</v>
      </c>
      <c r="H11" s="435">
        <v>12567</v>
      </c>
      <c r="I11" s="398">
        <f t="shared" si="0"/>
        <v>0</v>
      </c>
      <c r="J11" s="398">
        <f t="shared" si="2"/>
        <v>0</v>
      </c>
      <c r="K11" s="398">
        <f t="shared" si="3"/>
        <v>0</v>
      </c>
      <c r="L11" s="434">
        <v>999386</v>
      </c>
      <c r="M11" s="435">
        <v>999386</v>
      </c>
      <c r="N11" s="398">
        <f t="shared" si="1"/>
        <v>0</v>
      </c>
      <c r="O11" s="398">
        <f t="shared" si="4"/>
        <v>0</v>
      </c>
      <c r="P11" s="398">
        <f t="shared" si="5"/>
        <v>0</v>
      </c>
      <c r="Q11" s="798"/>
    </row>
    <row r="12" spans="1:17" s="707" customFormat="1" ht="22.5" customHeight="1">
      <c r="A12" s="325">
        <v>5</v>
      </c>
      <c r="B12" s="381" t="s">
        <v>162</v>
      </c>
      <c r="C12" s="382">
        <v>4865152</v>
      </c>
      <c r="D12" s="150" t="s">
        <v>12</v>
      </c>
      <c r="E12" s="115" t="s">
        <v>354</v>
      </c>
      <c r="F12" s="393">
        <v>300</v>
      </c>
      <c r="G12" s="434">
        <v>1605</v>
      </c>
      <c r="H12" s="435">
        <v>1605</v>
      </c>
      <c r="I12" s="398">
        <f t="shared" si="0"/>
        <v>0</v>
      </c>
      <c r="J12" s="398">
        <f t="shared" si="2"/>
        <v>0</v>
      </c>
      <c r="K12" s="398">
        <f t="shared" si="3"/>
        <v>0</v>
      </c>
      <c r="L12" s="434">
        <v>112</v>
      </c>
      <c r="M12" s="435">
        <v>112</v>
      </c>
      <c r="N12" s="398">
        <f t="shared" si="1"/>
        <v>0</v>
      </c>
      <c r="O12" s="398">
        <f t="shared" si="4"/>
        <v>0</v>
      </c>
      <c r="P12" s="398">
        <f t="shared" si="5"/>
        <v>0</v>
      </c>
      <c r="Q12" s="799"/>
    </row>
    <row r="13" spans="1:17" ht="22.5" customHeight="1">
      <c r="A13" s="325">
        <v>6</v>
      </c>
      <c r="B13" s="381" t="s">
        <v>163</v>
      </c>
      <c r="C13" s="382">
        <v>4865096</v>
      </c>
      <c r="D13" s="150" t="s">
        <v>12</v>
      </c>
      <c r="E13" s="115" t="s">
        <v>354</v>
      </c>
      <c r="F13" s="393">
        <v>100</v>
      </c>
      <c r="G13" s="434">
        <v>11837</v>
      </c>
      <c r="H13" s="435">
        <v>10917</v>
      </c>
      <c r="I13" s="398">
        <f t="shared" si="0"/>
        <v>920</v>
      </c>
      <c r="J13" s="398">
        <f t="shared" si="2"/>
        <v>92000</v>
      </c>
      <c r="K13" s="398">
        <f t="shared" si="3"/>
        <v>0.092</v>
      </c>
      <c r="L13" s="434">
        <v>134080</v>
      </c>
      <c r="M13" s="435">
        <v>133829</v>
      </c>
      <c r="N13" s="398">
        <f t="shared" si="1"/>
        <v>251</v>
      </c>
      <c r="O13" s="398">
        <f t="shared" si="4"/>
        <v>25100</v>
      </c>
      <c r="P13" s="398">
        <f t="shared" si="5"/>
        <v>0.0251</v>
      </c>
      <c r="Q13" s="390"/>
    </row>
    <row r="14" spans="1:17" ht="22.5" customHeight="1">
      <c r="A14" s="325">
        <v>7</v>
      </c>
      <c r="B14" s="381" t="s">
        <v>164</v>
      </c>
      <c r="C14" s="382">
        <v>4865140</v>
      </c>
      <c r="D14" s="150" t="s">
        <v>12</v>
      </c>
      <c r="E14" s="115" t="s">
        <v>354</v>
      </c>
      <c r="F14" s="393">
        <v>75</v>
      </c>
      <c r="G14" s="434">
        <v>741338</v>
      </c>
      <c r="H14" s="435">
        <v>746531</v>
      </c>
      <c r="I14" s="398">
        <f t="shared" si="0"/>
        <v>-5193</v>
      </c>
      <c r="J14" s="398">
        <f>$F14*I14</f>
        <v>-389475</v>
      </c>
      <c r="K14" s="398">
        <f>J14/1000000</f>
        <v>-0.389475</v>
      </c>
      <c r="L14" s="434">
        <v>30440</v>
      </c>
      <c r="M14" s="435">
        <v>30338</v>
      </c>
      <c r="N14" s="398">
        <f t="shared" si="1"/>
        <v>102</v>
      </c>
      <c r="O14" s="398">
        <f>$F14*N14</f>
        <v>7650</v>
      </c>
      <c r="P14" s="398">
        <f>O14/1000000</f>
        <v>0.00765</v>
      </c>
      <c r="Q14" s="542"/>
    </row>
    <row r="15" spans="1:17" s="707" customFormat="1" ht="22.5" customHeight="1">
      <c r="A15" s="325">
        <v>8</v>
      </c>
      <c r="B15" s="768" t="s">
        <v>165</v>
      </c>
      <c r="C15" s="382">
        <v>4865148</v>
      </c>
      <c r="D15" s="150" t="s">
        <v>12</v>
      </c>
      <c r="E15" s="115" t="s">
        <v>354</v>
      </c>
      <c r="F15" s="393">
        <v>75</v>
      </c>
      <c r="G15" s="434">
        <v>999850</v>
      </c>
      <c r="H15" s="435">
        <v>999966</v>
      </c>
      <c r="I15" s="398">
        <f t="shared" si="0"/>
        <v>-116</v>
      </c>
      <c r="J15" s="398">
        <f t="shared" si="2"/>
        <v>-8700</v>
      </c>
      <c r="K15" s="398">
        <f t="shared" si="3"/>
        <v>-0.0087</v>
      </c>
      <c r="L15" s="434">
        <v>3449</v>
      </c>
      <c r="M15" s="435">
        <v>3310</v>
      </c>
      <c r="N15" s="398">
        <f t="shared" si="1"/>
        <v>139</v>
      </c>
      <c r="O15" s="398">
        <f t="shared" si="4"/>
        <v>10425</v>
      </c>
      <c r="P15" s="398">
        <f t="shared" si="5"/>
        <v>0.010425</v>
      </c>
      <c r="Q15" s="769"/>
    </row>
    <row r="16" spans="1:17" ht="18">
      <c r="A16" s="325">
        <v>9</v>
      </c>
      <c r="B16" s="381" t="s">
        <v>166</v>
      </c>
      <c r="C16" s="382">
        <v>4865181</v>
      </c>
      <c r="D16" s="150" t="s">
        <v>12</v>
      </c>
      <c r="E16" s="115" t="s">
        <v>354</v>
      </c>
      <c r="F16" s="393">
        <v>900</v>
      </c>
      <c r="G16" s="434">
        <v>999157</v>
      </c>
      <c r="H16" s="435">
        <v>999157</v>
      </c>
      <c r="I16" s="398">
        <f t="shared" si="0"/>
        <v>0</v>
      </c>
      <c r="J16" s="398">
        <f t="shared" si="2"/>
        <v>0</v>
      </c>
      <c r="K16" s="398">
        <f t="shared" si="3"/>
        <v>0</v>
      </c>
      <c r="L16" s="434">
        <v>998592</v>
      </c>
      <c r="M16" s="435">
        <v>998592</v>
      </c>
      <c r="N16" s="398">
        <f t="shared" si="1"/>
        <v>0</v>
      </c>
      <c r="O16" s="398">
        <f t="shared" si="4"/>
        <v>0</v>
      </c>
      <c r="P16" s="398">
        <f t="shared" si="5"/>
        <v>0</v>
      </c>
      <c r="Q16" s="665"/>
    </row>
    <row r="17" spans="1:17" ht="22.5" customHeight="1">
      <c r="A17" s="325"/>
      <c r="B17" s="383" t="s">
        <v>167</v>
      </c>
      <c r="C17" s="382"/>
      <c r="D17" s="150"/>
      <c r="E17" s="150"/>
      <c r="F17" s="393"/>
      <c r="G17" s="599"/>
      <c r="H17" s="598"/>
      <c r="I17" s="401"/>
      <c r="J17" s="401"/>
      <c r="K17" s="404"/>
      <c r="L17" s="402"/>
      <c r="M17" s="401"/>
      <c r="N17" s="401"/>
      <c r="O17" s="401"/>
      <c r="P17" s="404"/>
      <c r="Q17" s="390"/>
    </row>
    <row r="18" spans="1:17" s="707" customFormat="1" ht="22.5" customHeight="1">
      <c r="A18" s="325">
        <v>10</v>
      </c>
      <c r="B18" s="381" t="s">
        <v>15</v>
      </c>
      <c r="C18" s="382">
        <v>5128454</v>
      </c>
      <c r="D18" s="150" t="s">
        <v>12</v>
      </c>
      <c r="E18" s="115" t="s">
        <v>354</v>
      </c>
      <c r="F18" s="393">
        <v>-500</v>
      </c>
      <c r="G18" s="434">
        <v>1442</v>
      </c>
      <c r="H18" s="435">
        <v>1935</v>
      </c>
      <c r="I18" s="398">
        <f>G18-H18</f>
        <v>-493</v>
      </c>
      <c r="J18" s="398">
        <f t="shared" si="2"/>
        <v>246500</v>
      </c>
      <c r="K18" s="398">
        <f t="shared" si="3"/>
        <v>0.2465</v>
      </c>
      <c r="L18" s="434">
        <v>995688</v>
      </c>
      <c r="M18" s="435">
        <v>995837</v>
      </c>
      <c r="N18" s="398">
        <f>L18-M18</f>
        <v>-149</v>
      </c>
      <c r="O18" s="398">
        <f t="shared" si="4"/>
        <v>74500</v>
      </c>
      <c r="P18" s="398">
        <f t="shared" si="5"/>
        <v>0.0745</v>
      </c>
      <c r="Q18" s="769"/>
    </row>
    <row r="19" spans="1:17" ht="22.5" customHeight="1">
      <c r="A19" s="325">
        <v>11</v>
      </c>
      <c r="B19" s="355" t="s">
        <v>16</v>
      </c>
      <c r="C19" s="382">
        <v>4864974</v>
      </c>
      <c r="D19" s="103" t="s">
        <v>12</v>
      </c>
      <c r="E19" s="115" t="s">
        <v>354</v>
      </c>
      <c r="F19" s="393">
        <v>-1000</v>
      </c>
      <c r="G19" s="431">
        <v>988498</v>
      </c>
      <c r="H19" s="432">
        <v>988745</v>
      </c>
      <c r="I19" s="401">
        <f>G19-H19</f>
        <v>-247</v>
      </c>
      <c r="J19" s="401">
        <f t="shared" si="2"/>
        <v>247000</v>
      </c>
      <c r="K19" s="401">
        <f t="shared" si="3"/>
        <v>0.247</v>
      </c>
      <c r="L19" s="431">
        <v>948629</v>
      </c>
      <c r="M19" s="432">
        <v>948873</v>
      </c>
      <c r="N19" s="401">
        <f>L19-M19</f>
        <v>-244</v>
      </c>
      <c r="O19" s="401">
        <f t="shared" si="4"/>
        <v>244000</v>
      </c>
      <c r="P19" s="401">
        <f t="shared" si="5"/>
        <v>0.244</v>
      </c>
      <c r="Q19" s="390"/>
    </row>
    <row r="20" spans="1:17" s="707" customFormat="1" ht="22.5" customHeight="1">
      <c r="A20" s="325">
        <v>12</v>
      </c>
      <c r="B20" s="381" t="s">
        <v>17</v>
      </c>
      <c r="C20" s="382">
        <v>5100234</v>
      </c>
      <c r="D20" s="150" t="s">
        <v>12</v>
      </c>
      <c r="E20" s="115" t="s">
        <v>354</v>
      </c>
      <c r="F20" s="393">
        <v>-1000</v>
      </c>
      <c r="G20" s="434">
        <v>111</v>
      </c>
      <c r="H20" s="435">
        <v>160</v>
      </c>
      <c r="I20" s="398">
        <f>G20-H20</f>
        <v>-49</v>
      </c>
      <c r="J20" s="398">
        <f t="shared" si="2"/>
        <v>49000</v>
      </c>
      <c r="K20" s="398">
        <f t="shared" si="3"/>
        <v>0.049</v>
      </c>
      <c r="L20" s="434">
        <v>996526</v>
      </c>
      <c r="M20" s="435">
        <v>996536</v>
      </c>
      <c r="N20" s="398">
        <f>L20-M20</f>
        <v>-10</v>
      </c>
      <c r="O20" s="398">
        <f t="shared" si="4"/>
        <v>10000</v>
      </c>
      <c r="P20" s="398">
        <f t="shared" si="5"/>
        <v>0.01</v>
      </c>
      <c r="Q20" s="769"/>
    </row>
    <row r="21" spans="1:17" ht="22.5" customHeight="1">
      <c r="A21" s="325">
        <v>13</v>
      </c>
      <c r="B21" s="381" t="s">
        <v>168</v>
      </c>
      <c r="C21" s="382">
        <v>4864976</v>
      </c>
      <c r="D21" s="150" t="s">
        <v>12</v>
      </c>
      <c r="E21" s="115" t="s">
        <v>354</v>
      </c>
      <c r="F21" s="393">
        <v>-1000</v>
      </c>
      <c r="G21" s="431">
        <v>992584</v>
      </c>
      <c r="H21" s="432">
        <v>992672</v>
      </c>
      <c r="I21" s="401">
        <f>G21-H21</f>
        <v>-88</v>
      </c>
      <c r="J21" s="401">
        <f t="shared" si="2"/>
        <v>88000</v>
      </c>
      <c r="K21" s="401">
        <f t="shared" si="3"/>
        <v>0.088</v>
      </c>
      <c r="L21" s="431">
        <v>946045</v>
      </c>
      <c r="M21" s="432">
        <v>946096</v>
      </c>
      <c r="N21" s="401">
        <f>L21-M21</f>
        <v>-51</v>
      </c>
      <c r="O21" s="401">
        <f t="shared" si="4"/>
        <v>51000</v>
      </c>
      <c r="P21" s="401">
        <f t="shared" si="5"/>
        <v>0.051</v>
      </c>
      <c r="Q21" s="390"/>
    </row>
    <row r="22" spans="1:17" ht="22.5" customHeight="1">
      <c r="A22" s="325"/>
      <c r="B22" s="383" t="s">
        <v>169</v>
      </c>
      <c r="C22" s="382"/>
      <c r="D22" s="150"/>
      <c r="E22" s="150"/>
      <c r="F22" s="393"/>
      <c r="G22" s="599"/>
      <c r="H22" s="598"/>
      <c r="I22" s="401"/>
      <c r="J22" s="401"/>
      <c r="K22" s="401"/>
      <c r="L22" s="402"/>
      <c r="M22" s="401"/>
      <c r="N22" s="401"/>
      <c r="O22" s="401"/>
      <c r="P22" s="401"/>
      <c r="Q22" s="390"/>
    </row>
    <row r="23" spans="1:17" ht="22.5" customHeight="1">
      <c r="A23" s="325">
        <v>14</v>
      </c>
      <c r="B23" s="381" t="s">
        <v>15</v>
      </c>
      <c r="C23" s="382">
        <v>5128437</v>
      </c>
      <c r="D23" s="150" t="s">
        <v>12</v>
      </c>
      <c r="E23" s="115" t="s">
        <v>354</v>
      </c>
      <c r="F23" s="393">
        <v>-1000</v>
      </c>
      <c r="G23" s="431">
        <v>986647</v>
      </c>
      <c r="H23" s="432">
        <v>987188</v>
      </c>
      <c r="I23" s="401">
        <f>G23-H23</f>
        <v>-541</v>
      </c>
      <c r="J23" s="401">
        <f t="shared" si="2"/>
        <v>541000</v>
      </c>
      <c r="K23" s="401">
        <f t="shared" si="3"/>
        <v>0.541</v>
      </c>
      <c r="L23" s="431">
        <v>973167</v>
      </c>
      <c r="M23" s="432">
        <v>973271</v>
      </c>
      <c r="N23" s="401">
        <f>L23-M23</f>
        <v>-104</v>
      </c>
      <c r="O23" s="401">
        <f t="shared" si="4"/>
        <v>104000</v>
      </c>
      <c r="P23" s="401">
        <f t="shared" si="5"/>
        <v>0.104</v>
      </c>
      <c r="Q23" s="674"/>
    </row>
    <row r="24" spans="1:17" ht="22.5" customHeight="1">
      <c r="A24" s="325">
        <v>15</v>
      </c>
      <c r="B24" s="381" t="s">
        <v>16</v>
      </c>
      <c r="C24" s="382">
        <v>5128439</v>
      </c>
      <c r="D24" s="150" t="s">
        <v>12</v>
      </c>
      <c r="E24" s="115" t="s">
        <v>354</v>
      </c>
      <c r="F24" s="393">
        <v>-1000</v>
      </c>
      <c r="G24" s="431">
        <v>25444</v>
      </c>
      <c r="H24" s="432">
        <v>25053</v>
      </c>
      <c r="I24" s="401">
        <f>G24-H24</f>
        <v>391</v>
      </c>
      <c r="J24" s="401">
        <f t="shared" si="2"/>
        <v>-391000</v>
      </c>
      <c r="K24" s="401">
        <f t="shared" si="3"/>
        <v>-0.391</v>
      </c>
      <c r="L24" s="431">
        <v>983728</v>
      </c>
      <c r="M24" s="432">
        <v>983760</v>
      </c>
      <c r="N24" s="401">
        <f>L24-M24</f>
        <v>-32</v>
      </c>
      <c r="O24" s="401">
        <f t="shared" si="4"/>
        <v>32000</v>
      </c>
      <c r="P24" s="401">
        <f t="shared" si="5"/>
        <v>0.032</v>
      </c>
      <c r="Q24" s="674"/>
    </row>
    <row r="25" spans="1:17" ht="22.5" customHeight="1">
      <c r="A25" s="325">
        <v>16</v>
      </c>
      <c r="B25" s="381" t="s">
        <v>17</v>
      </c>
      <c r="C25" s="382">
        <v>5128460</v>
      </c>
      <c r="D25" s="150" t="s">
        <v>12</v>
      </c>
      <c r="E25" s="115" t="s">
        <v>354</v>
      </c>
      <c r="F25" s="393">
        <v>-1000</v>
      </c>
      <c r="G25" s="431">
        <v>25194</v>
      </c>
      <c r="H25" s="432">
        <v>24939</v>
      </c>
      <c r="I25" s="401">
        <f>G25-H25</f>
        <v>255</v>
      </c>
      <c r="J25" s="401">
        <f>$F25*I25</f>
        <v>-255000</v>
      </c>
      <c r="K25" s="401">
        <f>J25/1000000</f>
        <v>-0.255</v>
      </c>
      <c r="L25" s="431">
        <v>995352</v>
      </c>
      <c r="M25" s="432">
        <v>995961</v>
      </c>
      <c r="N25" s="401">
        <f>L25-M25</f>
        <v>-609</v>
      </c>
      <c r="O25" s="401">
        <f>$F25*N25</f>
        <v>609000</v>
      </c>
      <c r="P25" s="401">
        <f>O25/1000000</f>
        <v>0.609</v>
      </c>
      <c r="Q25" s="674"/>
    </row>
    <row r="26" spans="1:17" ht="22.5" customHeight="1">
      <c r="A26" s="325"/>
      <c r="B26" s="353" t="s">
        <v>170</v>
      </c>
      <c r="C26" s="382"/>
      <c r="D26" s="103"/>
      <c r="E26" s="103"/>
      <c r="F26" s="393"/>
      <c r="G26" s="599"/>
      <c r="H26" s="598"/>
      <c r="I26" s="401"/>
      <c r="J26" s="401"/>
      <c r="K26" s="401"/>
      <c r="L26" s="402"/>
      <c r="M26" s="401"/>
      <c r="N26" s="401"/>
      <c r="O26" s="401"/>
      <c r="P26" s="401"/>
      <c r="Q26" s="390"/>
    </row>
    <row r="27" spans="1:17" s="707" customFormat="1" ht="22.5" customHeight="1">
      <c r="A27" s="325">
        <v>17</v>
      </c>
      <c r="B27" s="381" t="s">
        <v>15</v>
      </c>
      <c r="C27" s="382">
        <v>5128451</v>
      </c>
      <c r="D27" s="150" t="s">
        <v>12</v>
      </c>
      <c r="E27" s="115" t="s">
        <v>354</v>
      </c>
      <c r="F27" s="393">
        <v>-1000</v>
      </c>
      <c r="G27" s="434">
        <v>5746</v>
      </c>
      <c r="H27" s="435">
        <v>0</v>
      </c>
      <c r="I27" s="398">
        <f>G27-H27</f>
        <v>5746</v>
      </c>
      <c r="J27" s="398">
        <f t="shared" si="2"/>
        <v>-5746000</v>
      </c>
      <c r="K27" s="398">
        <f t="shared" si="3"/>
        <v>-5.746</v>
      </c>
      <c r="L27" s="434">
        <v>999878</v>
      </c>
      <c r="M27" s="435">
        <v>1000000</v>
      </c>
      <c r="N27" s="398">
        <f>L27-M27</f>
        <v>-122</v>
      </c>
      <c r="O27" s="398">
        <f t="shared" si="4"/>
        <v>122000</v>
      </c>
      <c r="P27" s="398">
        <f t="shared" si="5"/>
        <v>0.122</v>
      </c>
      <c r="Q27" s="726" t="s">
        <v>423</v>
      </c>
    </row>
    <row r="28" spans="1:17" ht="22.5" customHeight="1">
      <c r="A28" s="325">
        <v>18</v>
      </c>
      <c r="B28" s="381" t="s">
        <v>16</v>
      </c>
      <c r="C28" s="382">
        <v>4864970</v>
      </c>
      <c r="D28" s="150" t="s">
        <v>12</v>
      </c>
      <c r="E28" s="115" t="s">
        <v>354</v>
      </c>
      <c r="F28" s="393">
        <v>-1000</v>
      </c>
      <c r="G28" s="431">
        <v>7113</v>
      </c>
      <c r="H28" s="432">
        <v>7177</v>
      </c>
      <c r="I28" s="401">
        <f>G28-H28</f>
        <v>-64</v>
      </c>
      <c r="J28" s="401">
        <f t="shared" si="2"/>
        <v>64000</v>
      </c>
      <c r="K28" s="401">
        <f t="shared" si="3"/>
        <v>0.064</v>
      </c>
      <c r="L28" s="431">
        <v>996982</v>
      </c>
      <c r="M28" s="432">
        <v>997309</v>
      </c>
      <c r="N28" s="401">
        <f>L28-M28</f>
        <v>-327</v>
      </c>
      <c r="O28" s="401">
        <f t="shared" si="4"/>
        <v>327000</v>
      </c>
      <c r="P28" s="401">
        <f t="shared" si="5"/>
        <v>0.327</v>
      </c>
      <c r="Q28" s="390"/>
    </row>
    <row r="29" spans="1:17" ht="22.5" customHeight="1">
      <c r="A29" s="325">
        <v>19</v>
      </c>
      <c r="B29" s="381" t="s">
        <v>17</v>
      </c>
      <c r="C29" s="382">
        <v>4864971</v>
      </c>
      <c r="D29" s="150" t="s">
        <v>12</v>
      </c>
      <c r="E29" s="115" t="s">
        <v>354</v>
      </c>
      <c r="F29" s="393">
        <v>-1000</v>
      </c>
      <c r="G29" s="431">
        <v>27585</v>
      </c>
      <c r="H29" s="432">
        <v>25144</v>
      </c>
      <c r="I29" s="401">
        <f>G29-H29</f>
        <v>2441</v>
      </c>
      <c r="J29" s="401">
        <f t="shared" si="2"/>
        <v>-2441000</v>
      </c>
      <c r="K29" s="401">
        <f t="shared" si="3"/>
        <v>-2.441</v>
      </c>
      <c r="L29" s="431">
        <v>3330</v>
      </c>
      <c r="M29" s="432">
        <v>3330</v>
      </c>
      <c r="N29" s="401">
        <f>L29-M29</f>
        <v>0</v>
      </c>
      <c r="O29" s="401">
        <f t="shared" si="4"/>
        <v>0</v>
      </c>
      <c r="P29" s="401">
        <f t="shared" si="5"/>
        <v>0</v>
      </c>
      <c r="Q29" s="390"/>
    </row>
    <row r="30" spans="1:17" ht="22.5" customHeight="1">
      <c r="A30" s="325">
        <v>20</v>
      </c>
      <c r="B30" s="355" t="s">
        <v>168</v>
      </c>
      <c r="C30" s="382">
        <v>4864995</v>
      </c>
      <c r="D30" s="103" t="s">
        <v>12</v>
      </c>
      <c r="E30" s="115" t="s">
        <v>354</v>
      </c>
      <c r="F30" s="393">
        <v>-1000</v>
      </c>
      <c r="G30" s="431">
        <v>5471</v>
      </c>
      <c r="H30" s="432">
        <v>5327</v>
      </c>
      <c r="I30" s="401">
        <f>G30-H30</f>
        <v>144</v>
      </c>
      <c r="J30" s="401">
        <f t="shared" si="2"/>
        <v>-144000</v>
      </c>
      <c r="K30" s="401">
        <f t="shared" si="3"/>
        <v>-0.144</v>
      </c>
      <c r="L30" s="431">
        <v>999031</v>
      </c>
      <c r="M30" s="432">
        <v>999150</v>
      </c>
      <c r="N30" s="401">
        <f>L30-M30</f>
        <v>-119</v>
      </c>
      <c r="O30" s="401">
        <f t="shared" si="4"/>
        <v>119000</v>
      </c>
      <c r="P30" s="401">
        <f t="shared" si="5"/>
        <v>0.119</v>
      </c>
      <c r="Q30" s="731"/>
    </row>
    <row r="31" spans="1:17" ht="22.5" customHeight="1">
      <c r="A31" s="325"/>
      <c r="B31" s="383" t="s">
        <v>171</v>
      </c>
      <c r="C31" s="382"/>
      <c r="D31" s="150"/>
      <c r="E31" s="150"/>
      <c r="F31" s="393"/>
      <c r="G31" s="599"/>
      <c r="H31" s="598"/>
      <c r="I31" s="401"/>
      <c r="J31" s="401"/>
      <c r="K31" s="401"/>
      <c r="L31" s="402"/>
      <c r="M31" s="401"/>
      <c r="N31" s="401"/>
      <c r="O31" s="401"/>
      <c r="P31" s="401"/>
      <c r="Q31" s="390"/>
    </row>
    <row r="32" spans="1:17" ht="22.5" customHeight="1">
      <c r="A32" s="325"/>
      <c r="B32" s="383" t="s">
        <v>41</v>
      </c>
      <c r="C32" s="382"/>
      <c r="D32" s="150"/>
      <c r="E32" s="150"/>
      <c r="F32" s="393"/>
      <c r="G32" s="599"/>
      <c r="H32" s="598"/>
      <c r="I32" s="401"/>
      <c r="J32" s="401"/>
      <c r="K32" s="401"/>
      <c r="L32" s="402"/>
      <c r="M32" s="401"/>
      <c r="N32" s="401"/>
      <c r="O32" s="401"/>
      <c r="P32" s="401"/>
      <c r="Q32" s="390"/>
    </row>
    <row r="33" spans="1:17" ht="22.5" customHeight="1">
      <c r="A33" s="325">
        <v>21</v>
      </c>
      <c r="B33" s="381" t="s">
        <v>172</v>
      </c>
      <c r="C33" s="382">
        <v>4864955</v>
      </c>
      <c r="D33" s="150" t="s">
        <v>12</v>
      </c>
      <c r="E33" s="115" t="s">
        <v>354</v>
      </c>
      <c r="F33" s="393">
        <v>1000</v>
      </c>
      <c r="G33" s="431">
        <v>10548</v>
      </c>
      <c r="H33" s="432">
        <v>10526</v>
      </c>
      <c r="I33" s="401">
        <f>G33-H33</f>
        <v>22</v>
      </c>
      <c r="J33" s="401">
        <f t="shared" si="2"/>
        <v>22000</v>
      </c>
      <c r="K33" s="401">
        <f t="shared" si="3"/>
        <v>0.022</v>
      </c>
      <c r="L33" s="431">
        <v>7595</v>
      </c>
      <c r="M33" s="432">
        <v>7591</v>
      </c>
      <c r="N33" s="401">
        <f>L33-M33</f>
        <v>4</v>
      </c>
      <c r="O33" s="401">
        <f t="shared" si="4"/>
        <v>4000</v>
      </c>
      <c r="P33" s="401">
        <f t="shared" si="5"/>
        <v>0.004</v>
      </c>
      <c r="Q33" s="390"/>
    </row>
    <row r="34" spans="1:17" ht="22.5" customHeight="1">
      <c r="A34" s="325"/>
      <c r="B34" s="353" t="s">
        <v>173</v>
      </c>
      <c r="C34" s="382"/>
      <c r="D34" s="103"/>
      <c r="E34" s="103"/>
      <c r="F34" s="393"/>
      <c r="G34" s="599"/>
      <c r="H34" s="598"/>
      <c r="I34" s="401"/>
      <c r="J34" s="401"/>
      <c r="K34" s="401"/>
      <c r="L34" s="402"/>
      <c r="M34" s="401"/>
      <c r="N34" s="401"/>
      <c r="O34" s="401"/>
      <c r="P34" s="401"/>
      <c r="Q34" s="390"/>
    </row>
    <row r="35" spans="1:17" ht="22.5" customHeight="1">
      <c r="A35" s="325">
        <v>22</v>
      </c>
      <c r="B35" s="355" t="s">
        <v>15</v>
      </c>
      <c r="C35" s="382">
        <v>5100231</v>
      </c>
      <c r="D35" s="103" t="s">
        <v>12</v>
      </c>
      <c r="E35" s="115" t="s">
        <v>354</v>
      </c>
      <c r="F35" s="393">
        <v>-1000</v>
      </c>
      <c r="G35" s="431">
        <v>997080</v>
      </c>
      <c r="H35" s="432">
        <v>998578</v>
      </c>
      <c r="I35" s="401">
        <f>G35-H35</f>
        <v>-1498</v>
      </c>
      <c r="J35" s="401">
        <f>$F35*I35</f>
        <v>1498000</v>
      </c>
      <c r="K35" s="401">
        <f>J35/1000000</f>
        <v>1.498</v>
      </c>
      <c r="L35" s="431">
        <v>986687</v>
      </c>
      <c r="M35" s="432">
        <v>987394</v>
      </c>
      <c r="N35" s="401">
        <f>L35-M35</f>
        <v>-707</v>
      </c>
      <c r="O35" s="401">
        <f>$F35*N35</f>
        <v>707000</v>
      </c>
      <c r="P35" s="401">
        <f>O35/1000000</f>
        <v>0.707</v>
      </c>
      <c r="Q35" s="390"/>
    </row>
    <row r="36" spans="1:17" ht="22.5" customHeight="1">
      <c r="A36" s="325">
        <v>23</v>
      </c>
      <c r="B36" s="381" t="s">
        <v>16</v>
      </c>
      <c r="C36" s="382">
        <v>4864909</v>
      </c>
      <c r="D36" s="150" t="s">
        <v>12</v>
      </c>
      <c r="E36" s="115" t="s">
        <v>354</v>
      </c>
      <c r="F36" s="393">
        <v>-1000</v>
      </c>
      <c r="G36" s="431">
        <v>952199</v>
      </c>
      <c r="H36" s="432">
        <v>953210</v>
      </c>
      <c r="I36" s="401">
        <f>G36-H36</f>
        <v>-1011</v>
      </c>
      <c r="J36" s="401">
        <f t="shared" si="2"/>
        <v>1011000</v>
      </c>
      <c r="K36" s="401">
        <f t="shared" si="3"/>
        <v>1.011</v>
      </c>
      <c r="L36" s="431">
        <v>842987</v>
      </c>
      <c r="M36" s="432">
        <v>843925</v>
      </c>
      <c r="N36" s="401">
        <f>L36-M36</f>
        <v>-938</v>
      </c>
      <c r="O36" s="401">
        <f t="shared" si="4"/>
        <v>938000</v>
      </c>
      <c r="P36" s="401">
        <f t="shared" si="5"/>
        <v>0.938</v>
      </c>
      <c r="Q36" s="390"/>
    </row>
    <row r="37" spans="1:17" ht="22.5" customHeight="1">
      <c r="A37" s="325"/>
      <c r="B37" s="383" t="s">
        <v>174</v>
      </c>
      <c r="C37" s="382"/>
      <c r="D37" s="150"/>
      <c r="E37" s="150"/>
      <c r="F37" s="391"/>
      <c r="G37" s="599"/>
      <c r="H37" s="598"/>
      <c r="I37" s="401"/>
      <c r="J37" s="401"/>
      <c r="K37" s="401"/>
      <c r="L37" s="402"/>
      <c r="M37" s="401"/>
      <c r="N37" s="401"/>
      <c r="O37" s="401"/>
      <c r="P37" s="401"/>
      <c r="Q37" s="390"/>
    </row>
    <row r="38" spans="1:17" ht="22.5" customHeight="1">
      <c r="A38" s="325">
        <v>24</v>
      </c>
      <c r="B38" s="381" t="s">
        <v>130</v>
      </c>
      <c r="C38" s="382">
        <v>4864964</v>
      </c>
      <c r="D38" s="150" t="s">
        <v>12</v>
      </c>
      <c r="E38" s="115" t="s">
        <v>354</v>
      </c>
      <c r="F38" s="393">
        <v>-1000</v>
      </c>
      <c r="G38" s="431">
        <v>999188</v>
      </c>
      <c r="H38" s="432">
        <v>999375</v>
      </c>
      <c r="I38" s="401">
        <f aca="true" t="shared" si="6" ref="I38:I43">G38-H38</f>
        <v>-187</v>
      </c>
      <c r="J38" s="401">
        <f t="shared" si="2"/>
        <v>187000</v>
      </c>
      <c r="K38" s="401">
        <f t="shared" si="3"/>
        <v>0.187</v>
      </c>
      <c r="L38" s="431">
        <v>967819</v>
      </c>
      <c r="M38" s="432">
        <v>968037</v>
      </c>
      <c r="N38" s="401">
        <f aca="true" t="shared" si="7" ref="N38:N43">L38-M38</f>
        <v>-218</v>
      </c>
      <c r="O38" s="401">
        <f t="shared" si="4"/>
        <v>218000</v>
      </c>
      <c r="P38" s="401">
        <f t="shared" si="5"/>
        <v>0.218</v>
      </c>
      <c r="Q38" s="390"/>
    </row>
    <row r="39" spans="1:17" ht="22.5" customHeight="1">
      <c r="A39" s="325">
        <v>25</v>
      </c>
      <c r="B39" s="381" t="s">
        <v>131</v>
      </c>
      <c r="C39" s="382">
        <v>4864965</v>
      </c>
      <c r="D39" s="150" t="s">
        <v>12</v>
      </c>
      <c r="E39" s="115" t="s">
        <v>354</v>
      </c>
      <c r="F39" s="393">
        <v>-1000</v>
      </c>
      <c r="G39" s="431">
        <v>994629</v>
      </c>
      <c r="H39" s="432">
        <v>995272</v>
      </c>
      <c r="I39" s="401">
        <f t="shared" si="6"/>
        <v>-643</v>
      </c>
      <c r="J39" s="401">
        <f t="shared" si="2"/>
        <v>643000</v>
      </c>
      <c r="K39" s="401">
        <f t="shared" si="3"/>
        <v>0.643</v>
      </c>
      <c r="L39" s="431">
        <v>947382</v>
      </c>
      <c r="M39" s="432">
        <v>947919</v>
      </c>
      <c r="N39" s="401">
        <f t="shared" si="7"/>
        <v>-537</v>
      </c>
      <c r="O39" s="401">
        <f t="shared" si="4"/>
        <v>537000</v>
      </c>
      <c r="P39" s="401">
        <f t="shared" si="5"/>
        <v>0.537</v>
      </c>
      <c r="Q39" s="390"/>
    </row>
    <row r="40" spans="1:17" s="707" customFormat="1" ht="22.5" customHeight="1">
      <c r="A40" s="325">
        <v>26</v>
      </c>
      <c r="B40" s="381" t="s">
        <v>175</v>
      </c>
      <c r="C40" s="382">
        <v>4864890</v>
      </c>
      <c r="D40" s="150" t="s">
        <v>12</v>
      </c>
      <c r="E40" s="115" t="s">
        <v>354</v>
      </c>
      <c r="F40" s="393">
        <v>-1000</v>
      </c>
      <c r="G40" s="434">
        <v>995596</v>
      </c>
      <c r="H40" s="435">
        <v>995596</v>
      </c>
      <c r="I40" s="398">
        <f t="shared" si="6"/>
        <v>0</v>
      </c>
      <c r="J40" s="398">
        <f t="shared" si="2"/>
        <v>0</v>
      </c>
      <c r="K40" s="398">
        <f t="shared" si="3"/>
        <v>0</v>
      </c>
      <c r="L40" s="434">
        <v>956880</v>
      </c>
      <c r="M40" s="435">
        <v>956880</v>
      </c>
      <c r="N40" s="398">
        <f t="shared" si="7"/>
        <v>0</v>
      </c>
      <c r="O40" s="398">
        <f t="shared" si="4"/>
        <v>0</v>
      </c>
      <c r="P40" s="398">
        <f t="shared" si="5"/>
        <v>0</v>
      </c>
      <c r="Q40" s="769"/>
    </row>
    <row r="41" spans="1:17" s="707" customFormat="1" ht="22.5" customHeight="1">
      <c r="A41" s="325">
        <v>27</v>
      </c>
      <c r="B41" s="355" t="s">
        <v>176</v>
      </c>
      <c r="C41" s="382">
        <v>4864933</v>
      </c>
      <c r="D41" s="103" t="s">
        <v>12</v>
      </c>
      <c r="E41" s="115" t="s">
        <v>354</v>
      </c>
      <c r="F41" s="393">
        <v>-1000</v>
      </c>
      <c r="G41" s="434">
        <v>2995</v>
      </c>
      <c r="H41" s="435">
        <v>6157</v>
      </c>
      <c r="I41" s="398">
        <f t="shared" si="6"/>
        <v>-3162</v>
      </c>
      <c r="J41" s="398">
        <f t="shared" si="2"/>
        <v>3162000</v>
      </c>
      <c r="K41" s="398">
        <f t="shared" si="3"/>
        <v>3.162</v>
      </c>
      <c r="L41" s="434">
        <v>39247</v>
      </c>
      <c r="M41" s="435">
        <v>39247</v>
      </c>
      <c r="N41" s="398">
        <f t="shared" si="7"/>
        <v>0</v>
      </c>
      <c r="O41" s="398">
        <f t="shared" si="4"/>
        <v>0</v>
      </c>
      <c r="P41" s="398">
        <f t="shared" si="5"/>
        <v>0</v>
      </c>
      <c r="Q41" s="769"/>
    </row>
    <row r="42" spans="1:17" s="707" customFormat="1" ht="22.5" customHeight="1">
      <c r="A42" s="325">
        <v>28</v>
      </c>
      <c r="B42" s="381" t="s">
        <v>177</v>
      </c>
      <c r="C42" s="382">
        <v>4864904</v>
      </c>
      <c r="D42" s="150" t="s">
        <v>12</v>
      </c>
      <c r="E42" s="115" t="s">
        <v>354</v>
      </c>
      <c r="F42" s="393">
        <v>-1000</v>
      </c>
      <c r="G42" s="434">
        <v>999458</v>
      </c>
      <c r="H42" s="435">
        <v>999791</v>
      </c>
      <c r="I42" s="398">
        <f>G42-H42</f>
        <v>-333</v>
      </c>
      <c r="J42" s="398">
        <f>$F42*I42</f>
        <v>333000</v>
      </c>
      <c r="K42" s="398">
        <f>J42/1000000</f>
        <v>0.333</v>
      </c>
      <c r="L42" s="434">
        <v>999087</v>
      </c>
      <c r="M42" s="435">
        <v>999098</v>
      </c>
      <c r="N42" s="398">
        <f>L42-M42</f>
        <v>-11</v>
      </c>
      <c r="O42" s="398">
        <f>$F42*N42</f>
        <v>11000</v>
      </c>
      <c r="P42" s="398">
        <f>O42/1000000</f>
        <v>0.011</v>
      </c>
      <c r="Q42" s="769"/>
    </row>
    <row r="43" spans="1:17" ht="22.5" customHeight="1" thickBot="1">
      <c r="A43" s="325">
        <v>29</v>
      </c>
      <c r="B43" s="381" t="s">
        <v>178</v>
      </c>
      <c r="C43" s="382">
        <v>4864907</v>
      </c>
      <c r="D43" s="150" t="s">
        <v>12</v>
      </c>
      <c r="E43" s="115" t="s">
        <v>354</v>
      </c>
      <c r="F43" s="561">
        <v>-1000</v>
      </c>
      <c r="G43" s="431">
        <v>996791</v>
      </c>
      <c r="H43" s="432">
        <v>996963</v>
      </c>
      <c r="I43" s="401">
        <f t="shared" si="6"/>
        <v>-172</v>
      </c>
      <c r="J43" s="401">
        <f t="shared" si="2"/>
        <v>172000</v>
      </c>
      <c r="K43" s="401">
        <f t="shared" si="3"/>
        <v>0.172</v>
      </c>
      <c r="L43" s="431">
        <v>866972</v>
      </c>
      <c r="M43" s="432">
        <v>867069</v>
      </c>
      <c r="N43" s="401">
        <f t="shared" si="7"/>
        <v>-97</v>
      </c>
      <c r="O43" s="401">
        <f t="shared" si="4"/>
        <v>97000</v>
      </c>
      <c r="P43" s="401">
        <f t="shared" si="5"/>
        <v>0.097</v>
      </c>
      <c r="Q43" s="390"/>
    </row>
    <row r="44" spans="1:17" ht="18" customHeight="1" thickTop="1">
      <c r="A44" s="352"/>
      <c r="B44" s="384"/>
      <c r="C44" s="385"/>
      <c r="D44" s="310"/>
      <c r="E44" s="311"/>
      <c r="F44" s="393"/>
      <c r="G44" s="600"/>
      <c r="H44" s="601"/>
      <c r="I44" s="407"/>
      <c r="J44" s="407"/>
      <c r="K44" s="407"/>
      <c r="L44" s="407"/>
      <c r="M44" s="408"/>
      <c r="N44" s="407"/>
      <c r="O44" s="407"/>
      <c r="P44" s="407"/>
      <c r="Q44" s="25"/>
    </row>
    <row r="45" spans="1:17" ht="18" customHeight="1" thickBot="1">
      <c r="A45" s="516" t="s">
        <v>343</v>
      </c>
      <c r="B45" s="386"/>
      <c r="C45" s="387"/>
      <c r="D45" s="312"/>
      <c r="E45" s="313"/>
      <c r="F45" s="393"/>
      <c r="G45" s="602"/>
      <c r="H45" s="603"/>
      <c r="I45" s="411"/>
      <c r="J45" s="411"/>
      <c r="K45" s="411"/>
      <c r="L45" s="411"/>
      <c r="M45" s="412"/>
      <c r="N45" s="411"/>
      <c r="O45" s="411"/>
      <c r="P45" s="525" t="str">
        <f>NDPL!$Q$1</f>
        <v>OCTOBER-2014</v>
      </c>
      <c r="Q45" s="525"/>
    </row>
    <row r="46" spans="1:17" ht="21" customHeight="1" thickTop="1">
      <c r="A46" s="350"/>
      <c r="B46" s="353" t="s">
        <v>179</v>
      </c>
      <c r="C46" s="382"/>
      <c r="D46" s="103"/>
      <c r="E46" s="103"/>
      <c r="F46" s="562"/>
      <c r="G46" s="599"/>
      <c r="H46" s="598"/>
      <c r="I46" s="401"/>
      <c r="J46" s="401"/>
      <c r="K46" s="401"/>
      <c r="L46" s="402"/>
      <c r="M46" s="401"/>
      <c r="N46" s="401"/>
      <c r="O46" s="401"/>
      <c r="P46" s="401"/>
      <c r="Q46" s="179"/>
    </row>
    <row r="47" spans="1:17" ht="21" customHeight="1">
      <c r="A47" s="325">
        <v>30</v>
      </c>
      <c r="B47" s="381" t="s">
        <v>15</v>
      </c>
      <c r="C47" s="382">
        <v>4864988</v>
      </c>
      <c r="D47" s="150" t="s">
        <v>12</v>
      </c>
      <c r="E47" s="115" t="s">
        <v>354</v>
      </c>
      <c r="F47" s="393">
        <v>-1000</v>
      </c>
      <c r="G47" s="431">
        <v>997620</v>
      </c>
      <c r="H47" s="432">
        <v>996865</v>
      </c>
      <c r="I47" s="401">
        <f>G47-H47</f>
        <v>755</v>
      </c>
      <c r="J47" s="401">
        <f t="shared" si="2"/>
        <v>-755000</v>
      </c>
      <c r="K47" s="401">
        <f t="shared" si="3"/>
        <v>-0.755</v>
      </c>
      <c r="L47" s="431">
        <v>972465</v>
      </c>
      <c r="M47" s="432">
        <v>972471</v>
      </c>
      <c r="N47" s="401">
        <f>L47-M47</f>
        <v>-6</v>
      </c>
      <c r="O47" s="401">
        <f t="shared" si="4"/>
        <v>6000</v>
      </c>
      <c r="P47" s="401">
        <f t="shared" si="5"/>
        <v>0.006</v>
      </c>
      <c r="Q47" s="179"/>
    </row>
    <row r="48" spans="1:17" s="707" customFormat="1" ht="21" customHeight="1">
      <c r="A48" s="325">
        <v>31</v>
      </c>
      <c r="B48" s="381" t="s">
        <v>16</v>
      </c>
      <c r="C48" s="382">
        <v>4864989</v>
      </c>
      <c r="D48" s="150" t="s">
        <v>12</v>
      </c>
      <c r="E48" s="115" t="s">
        <v>354</v>
      </c>
      <c r="F48" s="393">
        <v>-1000</v>
      </c>
      <c r="G48" s="434">
        <v>998153</v>
      </c>
      <c r="H48" s="435">
        <v>997989</v>
      </c>
      <c r="I48" s="398">
        <f>G48-H48</f>
        <v>164</v>
      </c>
      <c r="J48" s="398">
        <f t="shared" si="2"/>
        <v>-164000</v>
      </c>
      <c r="K48" s="398">
        <f t="shared" si="3"/>
        <v>-0.164</v>
      </c>
      <c r="L48" s="434">
        <v>989064</v>
      </c>
      <c r="M48" s="435">
        <v>989084</v>
      </c>
      <c r="N48" s="398">
        <f>L48-M48</f>
        <v>-20</v>
      </c>
      <c r="O48" s="398">
        <f t="shared" si="4"/>
        <v>20000</v>
      </c>
      <c r="P48" s="398">
        <f t="shared" si="5"/>
        <v>0.02</v>
      </c>
      <c r="Q48" s="760" t="s">
        <v>429</v>
      </c>
    </row>
    <row r="49" spans="1:17" s="707" customFormat="1" ht="21" customHeight="1">
      <c r="A49" s="325"/>
      <c r="B49" s="381"/>
      <c r="C49" s="382"/>
      <c r="D49" s="150"/>
      <c r="E49" s="115"/>
      <c r="F49" s="393"/>
      <c r="G49" s="434"/>
      <c r="H49" s="435"/>
      <c r="I49" s="398"/>
      <c r="J49" s="398"/>
      <c r="K49" s="398">
        <v>-0.082</v>
      </c>
      <c r="L49" s="434"/>
      <c r="M49" s="435"/>
      <c r="N49" s="398"/>
      <c r="O49" s="398"/>
      <c r="P49" s="398">
        <v>0.01</v>
      </c>
      <c r="Q49" s="760" t="s">
        <v>430</v>
      </c>
    </row>
    <row r="50" spans="1:17" ht="21" customHeight="1">
      <c r="A50" s="325">
        <v>32</v>
      </c>
      <c r="B50" s="381" t="s">
        <v>17</v>
      </c>
      <c r="C50" s="382">
        <v>4864979</v>
      </c>
      <c r="D50" s="150" t="s">
        <v>12</v>
      </c>
      <c r="E50" s="115" t="s">
        <v>354</v>
      </c>
      <c r="F50" s="393">
        <v>-2000</v>
      </c>
      <c r="G50" s="431">
        <v>998149</v>
      </c>
      <c r="H50" s="432">
        <v>997575</v>
      </c>
      <c r="I50" s="401">
        <f>G50-H50</f>
        <v>574</v>
      </c>
      <c r="J50" s="401">
        <f t="shared" si="2"/>
        <v>-1148000</v>
      </c>
      <c r="K50" s="401">
        <f t="shared" si="3"/>
        <v>-1.148</v>
      </c>
      <c r="L50" s="431">
        <v>969830</v>
      </c>
      <c r="M50" s="432">
        <v>969830</v>
      </c>
      <c r="N50" s="401">
        <f>L50-M50</f>
        <v>0</v>
      </c>
      <c r="O50" s="401">
        <f t="shared" si="4"/>
        <v>0</v>
      </c>
      <c r="P50" s="401">
        <f t="shared" si="5"/>
        <v>0</v>
      </c>
      <c r="Q50" s="563"/>
    </row>
    <row r="51" spans="1:17" ht="21" customHeight="1">
      <c r="A51" s="325"/>
      <c r="B51" s="383" t="s">
        <v>180</v>
      </c>
      <c r="C51" s="382"/>
      <c r="D51" s="150"/>
      <c r="E51" s="150"/>
      <c r="F51" s="393"/>
      <c r="G51" s="599"/>
      <c r="H51" s="598"/>
      <c r="I51" s="401"/>
      <c r="J51" s="401"/>
      <c r="K51" s="401"/>
      <c r="L51" s="402"/>
      <c r="M51" s="401"/>
      <c r="N51" s="401"/>
      <c r="O51" s="401"/>
      <c r="P51" s="401"/>
      <c r="Q51" s="179"/>
    </row>
    <row r="52" spans="1:17" ht="21" customHeight="1">
      <c r="A52" s="325">
        <v>33</v>
      </c>
      <c r="B52" s="381" t="s">
        <v>15</v>
      </c>
      <c r="C52" s="382">
        <v>4864966</v>
      </c>
      <c r="D52" s="150" t="s">
        <v>12</v>
      </c>
      <c r="E52" s="115" t="s">
        <v>354</v>
      </c>
      <c r="F52" s="393">
        <v>-1000</v>
      </c>
      <c r="G52" s="431">
        <v>994794</v>
      </c>
      <c r="H52" s="432">
        <v>995001</v>
      </c>
      <c r="I52" s="401">
        <f>G52-H52</f>
        <v>-207</v>
      </c>
      <c r="J52" s="401">
        <f t="shared" si="2"/>
        <v>207000</v>
      </c>
      <c r="K52" s="401">
        <f t="shared" si="3"/>
        <v>0.207</v>
      </c>
      <c r="L52" s="431">
        <v>910262</v>
      </c>
      <c r="M52" s="432">
        <v>910406</v>
      </c>
      <c r="N52" s="401">
        <f>L52-M52</f>
        <v>-144</v>
      </c>
      <c r="O52" s="401">
        <f t="shared" si="4"/>
        <v>144000</v>
      </c>
      <c r="P52" s="401">
        <f t="shared" si="5"/>
        <v>0.144</v>
      </c>
      <c r="Q52" s="179"/>
    </row>
    <row r="53" spans="1:17" ht="21" customHeight="1">
      <c r="A53" s="325">
        <v>34</v>
      </c>
      <c r="B53" s="381" t="s">
        <v>16</v>
      </c>
      <c r="C53" s="382">
        <v>4864967</v>
      </c>
      <c r="D53" s="150" t="s">
        <v>12</v>
      </c>
      <c r="E53" s="115" t="s">
        <v>354</v>
      </c>
      <c r="F53" s="393">
        <v>-1000</v>
      </c>
      <c r="G53" s="431">
        <v>995067</v>
      </c>
      <c r="H53" s="432">
        <v>995067</v>
      </c>
      <c r="I53" s="401">
        <f>G53-H53</f>
        <v>0</v>
      </c>
      <c r="J53" s="401">
        <f t="shared" si="2"/>
        <v>0</v>
      </c>
      <c r="K53" s="401">
        <f t="shared" si="3"/>
        <v>0</v>
      </c>
      <c r="L53" s="431">
        <v>927917</v>
      </c>
      <c r="M53" s="432">
        <v>927917</v>
      </c>
      <c r="N53" s="401">
        <f>L53-M53</f>
        <v>0</v>
      </c>
      <c r="O53" s="401">
        <f t="shared" si="4"/>
        <v>0</v>
      </c>
      <c r="P53" s="401">
        <f t="shared" si="5"/>
        <v>0</v>
      </c>
      <c r="Q53" s="179"/>
    </row>
    <row r="54" spans="1:17" ht="21" customHeight="1">
      <c r="A54" s="325">
        <v>35</v>
      </c>
      <c r="B54" s="381" t="s">
        <v>17</v>
      </c>
      <c r="C54" s="382">
        <v>4865000</v>
      </c>
      <c r="D54" s="150" t="s">
        <v>12</v>
      </c>
      <c r="E54" s="115" t="s">
        <v>354</v>
      </c>
      <c r="F54" s="393">
        <v>-1000</v>
      </c>
      <c r="G54" s="431">
        <v>998377</v>
      </c>
      <c r="H54" s="432">
        <v>998576</v>
      </c>
      <c r="I54" s="401">
        <f>G54-H54</f>
        <v>-199</v>
      </c>
      <c r="J54" s="401">
        <f t="shared" si="2"/>
        <v>199000</v>
      </c>
      <c r="K54" s="401">
        <f t="shared" si="3"/>
        <v>0.199</v>
      </c>
      <c r="L54" s="431">
        <v>995196</v>
      </c>
      <c r="M54" s="432">
        <v>995348</v>
      </c>
      <c r="N54" s="401">
        <f>L54-M54</f>
        <v>-152</v>
      </c>
      <c r="O54" s="401">
        <f t="shared" si="4"/>
        <v>152000</v>
      </c>
      <c r="P54" s="401">
        <f t="shared" si="5"/>
        <v>0.152</v>
      </c>
      <c r="Q54" s="542"/>
    </row>
    <row r="55" spans="1:17" ht="21" customHeight="1">
      <c r="A55" s="325">
        <v>36</v>
      </c>
      <c r="B55" s="381" t="s">
        <v>168</v>
      </c>
      <c r="C55" s="382">
        <v>5128468</v>
      </c>
      <c r="D55" s="150" t="s">
        <v>12</v>
      </c>
      <c r="E55" s="115" t="s">
        <v>354</v>
      </c>
      <c r="F55" s="393">
        <v>-1000</v>
      </c>
      <c r="G55" s="434">
        <v>989541</v>
      </c>
      <c r="H55" s="435">
        <v>989763</v>
      </c>
      <c r="I55" s="398">
        <f>G55-H55</f>
        <v>-222</v>
      </c>
      <c r="J55" s="398">
        <f>$F55*I55</f>
        <v>222000</v>
      </c>
      <c r="K55" s="398">
        <f>J55/1000000</f>
        <v>0.222</v>
      </c>
      <c r="L55" s="434">
        <v>988715</v>
      </c>
      <c r="M55" s="435">
        <v>989709</v>
      </c>
      <c r="N55" s="398">
        <f>L55-M55</f>
        <v>-994</v>
      </c>
      <c r="O55" s="398">
        <f>$F55*N55</f>
        <v>994000</v>
      </c>
      <c r="P55" s="398">
        <f>O55/1000000</f>
        <v>0.994</v>
      </c>
      <c r="Q55" s="564"/>
    </row>
    <row r="56" spans="1:17" ht="21" customHeight="1">
      <c r="A56" s="325"/>
      <c r="B56" s="383" t="s">
        <v>121</v>
      </c>
      <c r="C56" s="382"/>
      <c r="D56" s="150"/>
      <c r="E56" s="115"/>
      <c r="F56" s="391"/>
      <c r="G56" s="599"/>
      <c r="H56" s="604"/>
      <c r="I56" s="401"/>
      <c r="J56" s="401"/>
      <c r="K56" s="401"/>
      <c r="L56" s="402"/>
      <c r="M56" s="398"/>
      <c r="N56" s="401"/>
      <c r="O56" s="401"/>
      <c r="P56" s="401"/>
      <c r="Q56" s="179"/>
    </row>
    <row r="57" spans="1:17" ht="21" customHeight="1">
      <c r="A57" s="325">
        <v>37</v>
      </c>
      <c r="B57" s="381" t="s">
        <v>376</v>
      </c>
      <c r="C57" s="382">
        <v>4864827</v>
      </c>
      <c r="D57" s="150" t="s">
        <v>12</v>
      </c>
      <c r="E57" s="115" t="s">
        <v>354</v>
      </c>
      <c r="F57" s="391">
        <v>-666.666</v>
      </c>
      <c r="G57" s="431">
        <v>974071</v>
      </c>
      <c r="H57" s="432">
        <v>974801</v>
      </c>
      <c r="I57" s="401">
        <f>G57-H57</f>
        <v>-730</v>
      </c>
      <c r="J57" s="401">
        <f t="shared" si="2"/>
        <v>486666.18000000005</v>
      </c>
      <c r="K57" s="401">
        <f t="shared" si="3"/>
        <v>0.48666618000000006</v>
      </c>
      <c r="L57" s="431">
        <v>978858</v>
      </c>
      <c r="M57" s="432">
        <v>978866</v>
      </c>
      <c r="N57" s="401">
        <f>L57-M57</f>
        <v>-8</v>
      </c>
      <c r="O57" s="401">
        <f t="shared" si="4"/>
        <v>5333.328</v>
      </c>
      <c r="P57" s="401">
        <f t="shared" si="5"/>
        <v>0.005333328</v>
      </c>
      <c r="Q57" s="564"/>
    </row>
    <row r="58" spans="1:17" s="707" customFormat="1" ht="21" customHeight="1">
      <c r="A58" s="325">
        <v>38</v>
      </c>
      <c r="B58" s="381" t="s">
        <v>182</v>
      </c>
      <c r="C58" s="382">
        <v>4864952</v>
      </c>
      <c r="D58" s="150" t="s">
        <v>12</v>
      </c>
      <c r="E58" s="115" t="s">
        <v>354</v>
      </c>
      <c r="F58" s="391">
        <v>-2500</v>
      </c>
      <c r="G58" s="434">
        <v>997240</v>
      </c>
      <c r="H58" s="435">
        <v>998574</v>
      </c>
      <c r="I58" s="398">
        <f>G58-H58</f>
        <v>-1334</v>
      </c>
      <c r="J58" s="398">
        <f t="shared" si="2"/>
        <v>3335000</v>
      </c>
      <c r="K58" s="398">
        <f t="shared" si="3"/>
        <v>3.335</v>
      </c>
      <c r="L58" s="434">
        <v>501</v>
      </c>
      <c r="M58" s="435">
        <v>501</v>
      </c>
      <c r="N58" s="398">
        <f>L58-M58</f>
        <v>0</v>
      </c>
      <c r="O58" s="398">
        <f t="shared" si="4"/>
        <v>0</v>
      </c>
      <c r="P58" s="398">
        <f t="shared" si="5"/>
        <v>0</v>
      </c>
      <c r="Q58" s="716"/>
    </row>
    <row r="59" spans="1:17" ht="22.5" customHeight="1">
      <c r="A59" s="325"/>
      <c r="B59" s="383" t="s">
        <v>378</v>
      </c>
      <c r="C59" s="382"/>
      <c r="D59" s="150"/>
      <c r="E59" s="115"/>
      <c r="F59" s="391"/>
      <c r="G59" s="599"/>
      <c r="H59" s="604"/>
      <c r="I59" s="401"/>
      <c r="J59" s="401"/>
      <c r="K59" s="401"/>
      <c r="L59" s="405"/>
      <c r="M59" s="398"/>
      <c r="N59" s="401"/>
      <c r="O59" s="401"/>
      <c r="P59" s="401"/>
      <c r="Q59" s="179"/>
    </row>
    <row r="60" spans="1:17" s="707" customFormat="1" ht="21" customHeight="1">
      <c r="A60" s="325">
        <v>39</v>
      </c>
      <c r="B60" s="381" t="s">
        <v>376</v>
      </c>
      <c r="C60" s="382">
        <v>4865024</v>
      </c>
      <c r="D60" s="150" t="s">
        <v>12</v>
      </c>
      <c r="E60" s="115" t="s">
        <v>354</v>
      </c>
      <c r="F60" s="568">
        <v>-2000</v>
      </c>
      <c r="G60" s="434">
        <v>2302</v>
      </c>
      <c r="H60" s="435">
        <v>2287</v>
      </c>
      <c r="I60" s="398">
        <f>G60-H60</f>
        <v>15</v>
      </c>
      <c r="J60" s="398">
        <f t="shared" si="2"/>
        <v>-30000</v>
      </c>
      <c r="K60" s="398">
        <f t="shared" si="3"/>
        <v>-0.03</v>
      </c>
      <c r="L60" s="434">
        <v>1918</v>
      </c>
      <c r="M60" s="435">
        <v>1909</v>
      </c>
      <c r="N60" s="398">
        <f>L60-M60</f>
        <v>9</v>
      </c>
      <c r="O60" s="398">
        <f t="shared" si="4"/>
        <v>-18000</v>
      </c>
      <c r="P60" s="398">
        <f t="shared" si="5"/>
        <v>-0.018</v>
      </c>
      <c r="Q60" s="716"/>
    </row>
    <row r="61" spans="1:17" ht="21" customHeight="1">
      <c r="A61" s="325">
        <v>40</v>
      </c>
      <c r="B61" s="381" t="s">
        <v>182</v>
      </c>
      <c r="C61" s="382">
        <v>4864920</v>
      </c>
      <c r="D61" s="150" t="s">
        <v>12</v>
      </c>
      <c r="E61" s="115" t="s">
        <v>354</v>
      </c>
      <c r="F61" s="568">
        <v>-2000</v>
      </c>
      <c r="G61" s="431">
        <v>999316</v>
      </c>
      <c r="H61" s="432">
        <v>999290</v>
      </c>
      <c r="I61" s="401">
        <f>G61-H61</f>
        <v>26</v>
      </c>
      <c r="J61" s="401">
        <f t="shared" si="2"/>
        <v>-52000</v>
      </c>
      <c r="K61" s="401">
        <f t="shared" si="3"/>
        <v>-0.052</v>
      </c>
      <c r="L61" s="431">
        <v>993</v>
      </c>
      <c r="M61" s="432">
        <v>991</v>
      </c>
      <c r="N61" s="401">
        <f>L61-M61</f>
        <v>2</v>
      </c>
      <c r="O61" s="401">
        <f t="shared" si="4"/>
        <v>-4000</v>
      </c>
      <c r="P61" s="401">
        <f t="shared" si="5"/>
        <v>-0.004</v>
      </c>
      <c r="Q61" s="179"/>
    </row>
    <row r="62" spans="1:17" ht="21" customHeight="1">
      <c r="A62" s="325"/>
      <c r="B62" s="675" t="s">
        <v>384</v>
      </c>
      <c r="C62" s="382"/>
      <c r="D62" s="150"/>
      <c r="E62" s="115"/>
      <c r="F62" s="568"/>
      <c r="G62" s="431"/>
      <c r="H62" s="432"/>
      <c r="I62" s="401"/>
      <c r="J62" s="401"/>
      <c r="K62" s="401"/>
      <c r="L62" s="431"/>
      <c r="M62" s="432"/>
      <c r="N62" s="401"/>
      <c r="O62" s="401"/>
      <c r="P62" s="401"/>
      <c r="Q62" s="179"/>
    </row>
    <row r="63" spans="1:17" ht="21" customHeight="1">
      <c r="A63" s="325">
        <v>41</v>
      </c>
      <c r="B63" s="381" t="s">
        <v>376</v>
      </c>
      <c r="C63" s="382">
        <v>5128414</v>
      </c>
      <c r="D63" s="150" t="s">
        <v>12</v>
      </c>
      <c r="E63" s="115" t="s">
        <v>354</v>
      </c>
      <c r="F63" s="568">
        <v>-1000</v>
      </c>
      <c r="G63" s="431">
        <v>937892</v>
      </c>
      <c r="H63" s="432">
        <v>939152</v>
      </c>
      <c r="I63" s="401">
        <f>G63-H63</f>
        <v>-1260</v>
      </c>
      <c r="J63" s="401">
        <f t="shared" si="2"/>
        <v>1260000</v>
      </c>
      <c r="K63" s="401">
        <f t="shared" si="3"/>
        <v>1.26</v>
      </c>
      <c r="L63" s="431">
        <v>990583</v>
      </c>
      <c r="M63" s="432">
        <v>991010</v>
      </c>
      <c r="N63" s="401">
        <f>L63-M63</f>
        <v>-427</v>
      </c>
      <c r="O63" s="401">
        <f t="shared" si="4"/>
        <v>427000</v>
      </c>
      <c r="P63" s="401">
        <f t="shared" si="5"/>
        <v>0.427</v>
      </c>
      <c r="Q63" s="179"/>
    </row>
    <row r="64" spans="1:17" ht="21" customHeight="1">
      <c r="A64" s="325">
        <v>42</v>
      </c>
      <c r="B64" s="381" t="s">
        <v>182</v>
      </c>
      <c r="C64" s="382">
        <v>5128416</v>
      </c>
      <c r="D64" s="150" t="s">
        <v>12</v>
      </c>
      <c r="E64" s="115" t="s">
        <v>354</v>
      </c>
      <c r="F64" s="568">
        <v>-1000</v>
      </c>
      <c r="G64" s="431">
        <v>947800</v>
      </c>
      <c r="H64" s="432">
        <v>949541</v>
      </c>
      <c r="I64" s="401">
        <f>G64-H64</f>
        <v>-1741</v>
      </c>
      <c r="J64" s="401">
        <f t="shared" si="2"/>
        <v>1741000</v>
      </c>
      <c r="K64" s="401">
        <f t="shared" si="3"/>
        <v>1.741</v>
      </c>
      <c r="L64" s="431">
        <v>994648</v>
      </c>
      <c r="M64" s="432">
        <v>994817</v>
      </c>
      <c r="N64" s="401">
        <f>L64-M64</f>
        <v>-169</v>
      </c>
      <c r="O64" s="401">
        <f t="shared" si="4"/>
        <v>169000</v>
      </c>
      <c r="P64" s="401">
        <f t="shared" si="5"/>
        <v>0.169</v>
      </c>
      <c r="Q64" s="179"/>
    </row>
    <row r="65" spans="1:17" ht="21" customHeight="1">
      <c r="A65" s="325"/>
      <c r="B65" s="675" t="s">
        <v>393</v>
      </c>
      <c r="C65" s="382"/>
      <c r="D65" s="150"/>
      <c r="E65" s="115"/>
      <c r="F65" s="568"/>
      <c r="G65" s="431"/>
      <c r="H65" s="432"/>
      <c r="I65" s="401"/>
      <c r="J65" s="401"/>
      <c r="K65" s="401"/>
      <c r="L65" s="431"/>
      <c r="M65" s="432"/>
      <c r="N65" s="401"/>
      <c r="O65" s="401"/>
      <c r="P65" s="401"/>
      <c r="Q65" s="179"/>
    </row>
    <row r="66" spans="1:17" s="707" customFormat="1" ht="21" customHeight="1">
      <c r="A66" s="325">
        <v>43</v>
      </c>
      <c r="B66" s="381" t="s">
        <v>394</v>
      </c>
      <c r="C66" s="382">
        <v>5100228</v>
      </c>
      <c r="D66" s="150" t="s">
        <v>12</v>
      </c>
      <c r="E66" s="115" t="s">
        <v>354</v>
      </c>
      <c r="F66" s="568">
        <v>800</v>
      </c>
      <c r="G66" s="434">
        <v>993136</v>
      </c>
      <c r="H66" s="435">
        <v>993104</v>
      </c>
      <c r="I66" s="398">
        <f>G66-H66</f>
        <v>32</v>
      </c>
      <c r="J66" s="398">
        <f t="shared" si="2"/>
        <v>25600</v>
      </c>
      <c r="K66" s="398">
        <f t="shared" si="3"/>
        <v>0.0256</v>
      </c>
      <c r="L66" s="434">
        <v>1411</v>
      </c>
      <c r="M66" s="435">
        <v>1407</v>
      </c>
      <c r="N66" s="398">
        <f>L66-M66</f>
        <v>4</v>
      </c>
      <c r="O66" s="398">
        <f t="shared" si="4"/>
        <v>3200</v>
      </c>
      <c r="P66" s="398">
        <f t="shared" si="5"/>
        <v>0.0032</v>
      </c>
      <c r="Q66" s="716"/>
    </row>
    <row r="67" spans="1:17" s="707" customFormat="1" ht="21" customHeight="1">
      <c r="A67" s="325">
        <v>44</v>
      </c>
      <c r="B67" s="469" t="s">
        <v>395</v>
      </c>
      <c r="C67" s="382">
        <v>5128441</v>
      </c>
      <c r="D67" s="150" t="s">
        <v>12</v>
      </c>
      <c r="E67" s="115" t="s">
        <v>354</v>
      </c>
      <c r="F67" s="568">
        <v>800</v>
      </c>
      <c r="G67" s="434">
        <v>26311</v>
      </c>
      <c r="H67" s="435">
        <v>26311</v>
      </c>
      <c r="I67" s="398">
        <f>G67-H67</f>
        <v>0</v>
      </c>
      <c r="J67" s="398">
        <f t="shared" si="2"/>
        <v>0</v>
      </c>
      <c r="K67" s="398">
        <f t="shared" si="3"/>
        <v>0</v>
      </c>
      <c r="L67" s="434">
        <v>1521</v>
      </c>
      <c r="M67" s="435">
        <v>1521</v>
      </c>
      <c r="N67" s="398">
        <f>L67-M67</f>
        <v>0</v>
      </c>
      <c r="O67" s="398">
        <f t="shared" si="4"/>
        <v>0</v>
      </c>
      <c r="P67" s="398">
        <f t="shared" si="5"/>
        <v>0</v>
      </c>
      <c r="Q67" s="716"/>
    </row>
    <row r="68" spans="1:17" ht="21" customHeight="1">
      <c r="A68" s="325">
        <v>45</v>
      </c>
      <c r="B68" s="381" t="s">
        <v>370</v>
      </c>
      <c r="C68" s="382">
        <v>5128443</v>
      </c>
      <c r="D68" s="150" t="s">
        <v>12</v>
      </c>
      <c r="E68" s="115" t="s">
        <v>354</v>
      </c>
      <c r="F68" s="568">
        <v>800</v>
      </c>
      <c r="G68" s="431">
        <v>929779</v>
      </c>
      <c r="H68" s="432">
        <v>930688</v>
      </c>
      <c r="I68" s="401">
        <f>G68-H68</f>
        <v>-909</v>
      </c>
      <c r="J68" s="401">
        <f t="shared" si="2"/>
        <v>-727200</v>
      </c>
      <c r="K68" s="401">
        <f t="shared" si="3"/>
        <v>-0.7272</v>
      </c>
      <c r="L68" s="431">
        <v>999636</v>
      </c>
      <c r="M68" s="432">
        <v>999636</v>
      </c>
      <c r="N68" s="401">
        <f>L68-M68</f>
        <v>0</v>
      </c>
      <c r="O68" s="401">
        <f t="shared" si="4"/>
        <v>0</v>
      </c>
      <c r="P68" s="401">
        <f t="shared" si="5"/>
        <v>0</v>
      </c>
      <c r="Q68" s="179"/>
    </row>
    <row r="69" spans="1:17" s="707" customFormat="1" ht="21" customHeight="1">
      <c r="A69" s="325">
        <v>46</v>
      </c>
      <c r="B69" s="381" t="s">
        <v>398</v>
      </c>
      <c r="C69" s="382">
        <v>5128407</v>
      </c>
      <c r="D69" s="150" t="s">
        <v>12</v>
      </c>
      <c r="E69" s="115" t="s">
        <v>354</v>
      </c>
      <c r="F69" s="568">
        <v>-2000</v>
      </c>
      <c r="G69" s="434">
        <v>999430</v>
      </c>
      <c r="H69" s="435">
        <v>999430</v>
      </c>
      <c r="I69" s="398">
        <f>G69-H69</f>
        <v>0</v>
      </c>
      <c r="J69" s="398">
        <f t="shared" si="2"/>
        <v>0</v>
      </c>
      <c r="K69" s="398">
        <f t="shared" si="3"/>
        <v>0</v>
      </c>
      <c r="L69" s="434">
        <v>999958</v>
      </c>
      <c r="M69" s="435">
        <v>999958</v>
      </c>
      <c r="N69" s="398">
        <f>L69-M69</f>
        <v>0</v>
      </c>
      <c r="O69" s="398">
        <f t="shared" si="4"/>
        <v>0</v>
      </c>
      <c r="P69" s="398">
        <f t="shared" si="5"/>
        <v>0</v>
      </c>
      <c r="Q69" s="716"/>
    </row>
    <row r="70" spans="1:17" ht="21" customHeight="1">
      <c r="A70" s="325"/>
      <c r="B70" s="353" t="s">
        <v>107</v>
      </c>
      <c r="C70" s="382"/>
      <c r="D70" s="103"/>
      <c r="E70" s="103"/>
      <c r="F70" s="391"/>
      <c r="G70" s="599"/>
      <c r="H70" s="598"/>
      <c r="I70" s="401"/>
      <c r="J70" s="401"/>
      <c r="K70" s="401"/>
      <c r="L70" s="402"/>
      <c r="M70" s="401"/>
      <c r="N70" s="401"/>
      <c r="O70" s="401"/>
      <c r="P70" s="401"/>
      <c r="Q70" s="179"/>
    </row>
    <row r="71" spans="1:17" ht="21" customHeight="1">
      <c r="A71" s="325">
        <v>47</v>
      </c>
      <c r="B71" s="381" t="s">
        <v>118</v>
      </c>
      <c r="C71" s="382">
        <v>4864951</v>
      </c>
      <c r="D71" s="150" t="s">
        <v>12</v>
      </c>
      <c r="E71" s="115" t="s">
        <v>354</v>
      </c>
      <c r="F71" s="393">
        <v>1000</v>
      </c>
      <c r="G71" s="431">
        <v>991543</v>
      </c>
      <c r="H71" s="432">
        <v>992133</v>
      </c>
      <c r="I71" s="401">
        <f>G71-H71</f>
        <v>-590</v>
      </c>
      <c r="J71" s="401">
        <f t="shared" si="2"/>
        <v>-590000</v>
      </c>
      <c r="K71" s="401">
        <f t="shared" si="3"/>
        <v>-0.59</v>
      </c>
      <c r="L71" s="431">
        <v>36473</v>
      </c>
      <c r="M71" s="432">
        <v>36510</v>
      </c>
      <c r="N71" s="401">
        <f>L71-M71</f>
        <v>-37</v>
      </c>
      <c r="O71" s="401">
        <f t="shared" si="4"/>
        <v>-37000</v>
      </c>
      <c r="P71" s="401">
        <f t="shared" si="5"/>
        <v>-0.037</v>
      </c>
      <c r="Q71" s="179"/>
    </row>
    <row r="72" spans="1:17" s="752" customFormat="1" ht="21" customHeight="1">
      <c r="A72" s="756">
        <v>48</v>
      </c>
      <c r="B72" s="757" t="s">
        <v>119</v>
      </c>
      <c r="C72" s="758">
        <v>4902501</v>
      </c>
      <c r="D72" s="755" t="s">
        <v>12</v>
      </c>
      <c r="E72" s="754" t="s">
        <v>354</v>
      </c>
      <c r="F72" s="759">
        <v>1333.33</v>
      </c>
      <c r="G72" s="750">
        <v>993292</v>
      </c>
      <c r="H72" s="749">
        <v>993097</v>
      </c>
      <c r="I72" s="753">
        <f>G72-H72</f>
        <v>195</v>
      </c>
      <c r="J72" s="753">
        <f t="shared" si="2"/>
        <v>259999.34999999998</v>
      </c>
      <c r="K72" s="753">
        <f t="shared" si="3"/>
        <v>0.25999934999999996</v>
      </c>
      <c r="L72" s="750">
        <v>998577</v>
      </c>
      <c r="M72" s="749">
        <v>998587</v>
      </c>
      <c r="N72" s="753">
        <f>L72-M72</f>
        <v>-10</v>
      </c>
      <c r="O72" s="753">
        <f t="shared" si="4"/>
        <v>-13333.3</v>
      </c>
      <c r="P72" s="753">
        <f t="shared" si="5"/>
        <v>-0.0133333</v>
      </c>
      <c r="Q72" s="751"/>
    </row>
    <row r="73" spans="1:17" ht="21" customHeight="1">
      <c r="A73" s="325"/>
      <c r="B73" s="383" t="s">
        <v>181</v>
      </c>
      <c r="C73" s="382"/>
      <c r="D73" s="150"/>
      <c r="E73" s="150"/>
      <c r="F73" s="393"/>
      <c r="G73" s="599"/>
      <c r="H73" s="598"/>
      <c r="I73" s="401"/>
      <c r="J73" s="401"/>
      <c r="K73" s="401"/>
      <c r="L73" s="402"/>
      <c r="M73" s="401"/>
      <c r="N73" s="401"/>
      <c r="O73" s="401"/>
      <c r="P73" s="401"/>
      <c r="Q73" s="179"/>
    </row>
    <row r="74" spans="1:17" s="707" customFormat="1" ht="21" customHeight="1">
      <c r="A74" s="325">
        <v>49</v>
      </c>
      <c r="B74" s="381" t="s">
        <v>38</v>
      </c>
      <c r="C74" s="382">
        <v>4864990</v>
      </c>
      <c r="D74" s="150" t="s">
        <v>12</v>
      </c>
      <c r="E74" s="115" t="s">
        <v>354</v>
      </c>
      <c r="F74" s="393">
        <v>-1000</v>
      </c>
      <c r="G74" s="434">
        <v>17305</v>
      </c>
      <c r="H74" s="435">
        <v>15858</v>
      </c>
      <c r="I74" s="398">
        <f>G74-H74</f>
        <v>1447</v>
      </c>
      <c r="J74" s="398">
        <f t="shared" si="2"/>
        <v>-1447000</v>
      </c>
      <c r="K74" s="398">
        <f t="shared" si="3"/>
        <v>-1.447</v>
      </c>
      <c r="L74" s="434">
        <v>973864</v>
      </c>
      <c r="M74" s="435">
        <v>973864</v>
      </c>
      <c r="N74" s="398">
        <f>L74-M74</f>
        <v>0</v>
      </c>
      <c r="O74" s="398">
        <f t="shared" si="4"/>
        <v>0</v>
      </c>
      <c r="P74" s="398">
        <f t="shared" si="5"/>
        <v>0</v>
      </c>
      <c r="Q74" s="716"/>
    </row>
    <row r="75" spans="1:17" s="707" customFormat="1" ht="21" customHeight="1">
      <c r="A75" s="325">
        <v>50</v>
      </c>
      <c r="B75" s="381" t="s">
        <v>182</v>
      </c>
      <c r="C75" s="382">
        <v>4864991</v>
      </c>
      <c r="D75" s="150" t="s">
        <v>12</v>
      </c>
      <c r="E75" s="115" t="s">
        <v>354</v>
      </c>
      <c r="F75" s="393">
        <v>-1000</v>
      </c>
      <c r="G75" s="434">
        <v>9470</v>
      </c>
      <c r="H75" s="435">
        <v>10021</v>
      </c>
      <c r="I75" s="398">
        <f>G75-H75</f>
        <v>-551</v>
      </c>
      <c r="J75" s="398">
        <f t="shared" si="2"/>
        <v>551000</v>
      </c>
      <c r="K75" s="398">
        <f t="shared" si="3"/>
        <v>0.551</v>
      </c>
      <c r="L75" s="434">
        <v>989220</v>
      </c>
      <c r="M75" s="435">
        <v>989220</v>
      </c>
      <c r="N75" s="398">
        <f>L75-M75</f>
        <v>0</v>
      </c>
      <c r="O75" s="398">
        <f t="shared" si="4"/>
        <v>0</v>
      </c>
      <c r="P75" s="398">
        <f t="shared" si="5"/>
        <v>0</v>
      </c>
      <c r="Q75" s="716"/>
    </row>
    <row r="76" spans="1:17" ht="21" customHeight="1">
      <c r="A76" s="325"/>
      <c r="B76" s="388" t="s">
        <v>28</v>
      </c>
      <c r="C76" s="356"/>
      <c r="D76" s="64"/>
      <c r="E76" s="64"/>
      <c r="F76" s="393"/>
      <c r="G76" s="599"/>
      <c r="H76" s="598"/>
      <c r="I76" s="401"/>
      <c r="J76" s="401"/>
      <c r="K76" s="401"/>
      <c r="L76" s="402"/>
      <c r="M76" s="401"/>
      <c r="N76" s="401"/>
      <c r="O76" s="401"/>
      <c r="P76" s="401"/>
      <c r="Q76" s="179"/>
    </row>
    <row r="77" spans="1:17" ht="21" customHeight="1">
      <c r="A77" s="325">
        <v>51</v>
      </c>
      <c r="B77" s="107" t="s">
        <v>83</v>
      </c>
      <c r="C77" s="356">
        <v>4865092</v>
      </c>
      <c r="D77" s="64" t="s">
        <v>12</v>
      </c>
      <c r="E77" s="115" t="s">
        <v>354</v>
      </c>
      <c r="F77" s="393">
        <v>100</v>
      </c>
      <c r="G77" s="431">
        <v>17259</v>
      </c>
      <c r="H77" s="432">
        <v>17112</v>
      </c>
      <c r="I77" s="401">
        <f>G77-H77</f>
        <v>147</v>
      </c>
      <c r="J77" s="401">
        <f t="shared" si="2"/>
        <v>14700</v>
      </c>
      <c r="K77" s="401">
        <f t="shared" si="3"/>
        <v>0.0147</v>
      </c>
      <c r="L77" s="431">
        <v>16023</v>
      </c>
      <c r="M77" s="432">
        <v>15949</v>
      </c>
      <c r="N77" s="401">
        <f>L77-M77</f>
        <v>74</v>
      </c>
      <c r="O77" s="401">
        <f t="shared" si="4"/>
        <v>7400</v>
      </c>
      <c r="P77" s="401">
        <f t="shared" si="5"/>
        <v>0.0074</v>
      </c>
      <c r="Q77" s="179"/>
    </row>
    <row r="78" spans="1:17" ht="21" customHeight="1">
      <c r="A78" s="325"/>
      <c r="B78" s="383" t="s">
        <v>49</v>
      </c>
      <c r="C78" s="382"/>
      <c r="D78" s="150"/>
      <c r="E78" s="150"/>
      <c r="F78" s="393"/>
      <c r="G78" s="599"/>
      <c r="H78" s="598"/>
      <c r="I78" s="401"/>
      <c r="J78" s="401"/>
      <c r="K78" s="401"/>
      <c r="L78" s="402"/>
      <c r="M78" s="401"/>
      <c r="N78" s="401"/>
      <c r="O78" s="401"/>
      <c r="P78" s="401"/>
      <c r="Q78" s="179"/>
    </row>
    <row r="79" spans="1:17" s="707" customFormat="1" ht="21" customHeight="1">
      <c r="A79" s="325">
        <v>52</v>
      </c>
      <c r="B79" s="381" t="s">
        <v>355</v>
      </c>
      <c r="C79" s="382">
        <v>4864898</v>
      </c>
      <c r="D79" s="150" t="s">
        <v>12</v>
      </c>
      <c r="E79" s="115" t="s">
        <v>354</v>
      </c>
      <c r="F79" s="393">
        <v>100</v>
      </c>
      <c r="G79" s="434">
        <v>11168</v>
      </c>
      <c r="H79" s="435">
        <v>11329</v>
      </c>
      <c r="I79" s="398">
        <f>G79-H79</f>
        <v>-161</v>
      </c>
      <c r="J79" s="398">
        <f t="shared" si="2"/>
        <v>-16100</v>
      </c>
      <c r="K79" s="398">
        <f t="shared" si="3"/>
        <v>-0.0161</v>
      </c>
      <c r="L79" s="434">
        <v>61454</v>
      </c>
      <c r="M79" s="435">
        <v>61480</v>
      </c>
      <c r="N79" s="398">
        <f>L79-M79</f>
        <v>-26</v>
      </c>
      <c r="O79" s="398">
        <f t="shared" si="4"/>
        <v>-2600</v>
      </c>
      <c r="P79" s="398">
        <f t="shared" si="5"/>
        <v>-0.0026</v>
      </c>
      <c r="Q79" s="720"/>
    </row>
    <row r="80" spans="1:17" ht="21" customHeight="1">
      <c r="A80" s="389"/>
      <c r="B80" s="388" t="s">
        <v>316</v>
      </c>
      <c r="C80" s="382"/>
      <c r="D80" s="150"/>
      <c r="E80" s="150"/>
      <c r="F80" s="393"/>
      <c r="G80" s="599"/>
      <c r="H80" s="598"/>
      <c r="I80" s="401"/>
      <c r="J80" s="401"/>
      <c r="K80" s="401"/>
      <c r="L80" s="402"/>
      <c r="M80" s="401"/>
      <c r="N80" s="401"/>
      <c r="O80" s="401"/>
      <c r="P80" s="401"/>
      <c r="Q80" s="179"/>
    </row>
    <row r="81" spans="1:17" ht="21" customHeight="1">
      <c r="A81" s="325">
        <v>53</v>
      </c>
      <c r="B81" s="523" t="s">
        <v>358</v>
      </c>
      <c r="C81" s="382">
        <v>4865174</v>
      </c>
      <c r="D81" s="115" t="s">
        <v>12</v>
      </c>
      <c r="E81" s="115" t="s">
        <v>354</v>
      </c>
      <c r="F81" s="393">
        <v>1000</v>
      </c>
      <c r="G81" s="434">
        <v>0</v>
      </c>
      <c r="H81" s="435">
        <v>0</v>
      </c>
      <c r="I81" s="398">
        <f>G81-H81</f>
        <v>0</v>
      </c>
      <c r="J81" s="398">
        <f t="shared" si="2"/>
        <v>0</v>
      </c>
      <c r="K81" s="398">
        <f t="shared" si="3"/>
        <v>0</v>
      </c>
      <c r="L81" s="434">
        <v>0</v>
      </c>
      <c r="M81" s="435">
        <v>0</v>
      </c>
      <c r="N81" s="398">
        <f>L81-M81</f>
        <v>0</v>
      </c>
      <c r="O81" s="398">
        <f t="shared" si="4"/>
        <v>0</v>
      </c>
      <c r="P81" s="398">
        <f t="shared" si="5"/>
        <v>0</v>
      </c>
      <c r="Q81" s="560"/>
    </row>
    <row r="82" spans="1:17" ht="21" customHeight="1">
      <c r="A82" s="325"/>
      <c r="B82" s="388" t="s">
        <v>37</v>
      </c>
      <c r="C82" s="425"/>
      <c r="D82" s="452"/>
      <c r="E82" s="415"/>
      <c r="F82" s="425"/>
      <c r="G82" s="597"/>
      <c r="H82" s="598"/>
      <c r="I82" s="432"/>
      <c r="J82" s="432"/>
      <c r="K82" s="433"/>
      <c r="L82" s="431"/>
      <c r="M82" s="432"/>
      <c r="N82" s="432"/>
      <c r="O82" s="432"/>
      <c r="P82" s="433"/>
      <c r="Q82" s="179"/>
    </row>
    <row r="83" spans="1:17" ht="21" customHeight="1">
      <c r="A83" s="325">
        <v>54</v>
      </c>
      <c r="B83" s="523" t="s">
        <v>370</v>
      </c>
      <c r="C83" s="425">
        <v>4864961</v>
      </c>
      <c r="D83" s="451" t="s">
        <v>12</v>
      </c>
      <c r="E83" s="415" t="s">
        <v>354</v>
      </c>
      <c r="F83" s="425">
        <v>1000</v>
      </c>
      <c r="G83" s="431">
        <v>940013</v>
      </c>
      <c r="H83" s="432">
        <v>943351</v>
      </c>
      <c r="I83" s="432">
        <f>G83-H83</f>
        <v>-3338</v>
      </c>
      <c r="J83" s="432">
        <f>$F83*I83</f>
        <v>-3338000</v>
      </c>
      <c r="K83" s="433">
        <f>J83/1000000</f>
        <v>-3.338</v>
      </c>
      <c r="L83" s="431">
        <v>991947</v>
      </c>
      <c r="M83" s="432">
        <v>991947</v>
      </c>
      <c r="N83" s="432">
        <f>L83-M83</f>
        <v>0</v>
      </c>
      <c r="O83" s="432">
        <f>$F83*N83</f>
        <v>0</v>
      </c>
      <c r="P83" s="433">
        <f>O83/1000000</f>
        <v>0</v>
      </c>
      <c r="Q83" s="179"/>
    </row>
    <row r="84" spans="1:17" ht="21" customHeight="1">
      <c r="A84" s="325"/>
      <c r="B84" s="388" t="s">
        <v>193</v>
      </c>
      <c r="C84" s="425"/>
      <c r="D84" s="451"/>
      <c r="E84" s="415"/>
      <c r="F84" s="425"/>
      <c r="G84" s="605"/>
      <c r="H84" s="604"/>
      <c r="I84" s="432"/>
      <c r="J84" s="432"/>
      <c r="K84" s="432"/>
      <c r="L84" s="434"/>
      <c r="M84" s="435"/>
      <c r="N84" s="432"/>
      <c r="O84" s="432"/>
      <c r="P84" s="432"/>
      <c r="Q84" s="179"/>
    </row>
    <row r="85" spans="1:17" s="707" customFormat="1" ht="21" customHeight="1">
      <c r="A85" s="325">
        <v>55</v>
      </c>
      <c r="B85" s="381" t="s">
        <v>372</v>
      </c>
      <c r="C85" s="425">
        <v>4902555</v>
      </c>
      <c r="D85" s="451" t="s">
        <v>12</v>
      </c>
      <c r="E85" s="415" t="s">
        <v>354</v>
      </c>
      <c r="F85" s="425">
        <v>75</v>
      </c>
      <c r="G85" s="434">
        <v>268</v>
      </c>
      <c r="H85" s="435">
        <v>382</v>
      </c>
      <c r="I85" s="435">
        <f>G85-H85</f>
        <v>-114</v>
      </c>
      <c r="J85" s="435">
        <f>$F85*I85</f>
        <v>-8550</v>
      </c>
      <c r="K85" s="442">
        <f>J85/1000000</f>
        <v>-0.00855</v>
      </c>
      <c r="L85" s="434">
        <v>1954</v>
      </c>
      <c r="M85" s="435">
        <v>1955</v>
      </c>
      <c r="N85" s="435">
        <f>L85-M85</f>
        <v>-1</v>
      </c>
      <c r="O85" s="435">
        <f>$F85*N85</f>
        <v>-75</v>
      </c>
      <c r="P85" s="442">
        <f>O85/1000000</f>
        <v>-7.5E-05</v>
      </c>
      <c r="Q85" s="760"/>
    </row>
    <row r="86" spans="1:17" ht="21" customHeight="1">
      <c r="A86" s="325">
        <v>56</v>
      </c>
      <c r="B86" s="381" t="s">
        <v>373</v>
      </c>
      <c r="C86" s="425">
        <v>4902587</v>
      </c>
      <c r="D86" s="451" t="s">
        <v>12</v>
      </c>
      <c r="E86" s="415" t="s">
        <v>354</v>
      </c>
      <c r="F86" s="425">
        <v>100</v>
      </c>
      <c r="G86" s="431">
        <v>10801</v>
      </c>
      <c r="H86" s="432">
        <v>10278</v>
      </c>
      <c r="I86" s="432">
        <f>G86-H86</f>
        <v>523</v>
      </c>
      <c r="J86" s="432">
        <f>$F86*I86</f>
        <v>52300</v>
      </c>
      <c r="K86" s="433">
        <f>J86/1000000</f>
        <v>0.0523</v>
      </c>
      <c r="L86" s="431">
        <v>26588</v>
      </c>
      <c r="M86" s="432">
        <v>26578</v>
      </c>
      <c r="N86" s="432">
        <f>L86-M86</f>
        <v>10</v>
      </c>
      <c r="O86" s="432">
        <f>$F86*N86</f>
        <v>1000</v>
      </c>
      <c r="P86" s="433">
        <f>O86/1000000</f>
        <v>0.001</v>
      </c>
      <c r="Q86" s="179"/>
    </row>
    <row r="87" spans="1:17" ht="21" customHeight="1" thickBot="1">
      <c r="A87" s="116"/>
      <c r="B87" s="315"/>
      <c r="C87" s="232"/>
      <c r="D87" s="313"/>
      <c r="E87" s="313"/>
      <c r="F87" s="394"/>
      <c r="G87" s="413"/>
      <c r="H87" s="410"/>
      <c r="I87" s="411"/>
      <c r="J87" s="411"/>
      <c r="K87" s="411"/>
      <c r="L87" s="414"/>
      <c r="M87" s="411"/>
      <c r="N87" s="411"/>
      <c r="O87" s="411"/>
      <c r="P87" s="411"/>
      <c r="Q87" s="180"/>
    </row>
    <row r="88" spans="3:16" ht="17.25" thickTop="1">
      <c r="C88" s="93"/>
      <c r="D88" s="93"/>
      <c r="E88" s="93"/>
      <c r="F88" s="395"/>
      <c r="L88" s="18"/>
      <c r="M88" s="18"/>
      <c r="N88" s="18"/>
      <c r="O88" s="18"/>
      <c r="P88" s="18"/>
    </row>
    <row r="89" spans="1:16" ht="28.5" customHeight="1">
      <c r="A89" s="226" t="s">
        <v>320</v>
      </c>
      <c r="C89" s="67"/>
      <c r="D89" s="93"/>
      <c r="E89" s="93"/>
      <c r="F89" s="395"/>
      <c r="K89" s="231">
        <f>SUM(K8:K87)</f>
        <v>-0.4397587699999998</v>
      </c>
      <c r="L89" s="94"/>
      <c r="M89" s="94"/>
      <c r="N89" s="94"/>
      <c r="O89" s="94"/>
      <c r="P89" s="231">
        <f>SUM(P8:P87)</f>
        <v>6.108766617999999</v>
      </c>
    </row>
    <row r="90" spans="3:16" ht="16.5">
      <c r="C90" s="93"/>
      <c r="D90" s="93"/>
      <c r="E90" s="93"/>
      <c r="F90" s="395"/>
      <c r="L90" s="18"/>
      <c r="M90" s="18"/>
      <c r="N90" s="18"/>
      <c r="O90" s="18"/>
      <c r="P90" s="18"/>
    </row>
    <row r="91" spans="1:17" ht="24" thickBot="1">
      <c r="A91" s="515" t="s">
        <v>199</v>
      </c>
      <c r="C91" s="93"/>
      <c r="D91" s="93"/>
      <c r="E91" s="93"/>
      <c r="F91" s="395"/>
      <c r="G91" s="19"/>
      <c r="H91" s="19"/>
      <c r="I91" s="56" t="s">
        <v>406</v>
      </c>
      <c r="J91" s="19"/>
      <c r="K91" s="19"/>
      <c r="L91" s="21"/>
      <c r="M91" s="21"/>
      <c r="N91" s="56" t="s">
        <v>407</v>
      </c>
      <c r="O91" s="21"/>
      <c r="P91" s="21"/>
      <c r="Q91" s="524" t="str">
        <f>NDPL!$Q$1</f>
        <v>OCTOBER-2014</v>
      </c>
    </row>
    <row r="92" spans="1:17" ht="39.75" thickBot="1" thickTop="1">
      <c r="A92" s="41" t="s">
        <v>8</v>
      </c>
      <c r="B92" s="38" t="s">
        <v>9</v>
      </c>
      <c r="C92" s="39" t="s">
        <v>1</v>
      </c>
      <c r="D92" s="39" t="s">
        <v>2</v>
      </c>
      <c r="E92" s="39" t="s">
        <v>3</v>
      </c>
      <c r="F92" s="396" t="s">
        <v>10</v>
      </c>
      <c r="G92" s="41" t="str">
        <f>NDPL!G5</f>
        <v>FINAL READING 01/11/2014</v>
      </c>
      <c r="H92" s="39" t="str">
        <f>NDPL!H5</f>
        <v>INTIAL READING 01/10/2014</v>
      </c>
      <c r="I92" s="39" t="s">
        <v>4</v>
      </c>
      <c r="J92" s="39" t="s">
        <v>5</v>
      </c>
      <c r="K92" s="39" t="s">
        <v>6</v>
      </c>
      <c r="L92" s="41" t="str">
        <f>NDPL!G5</f>
        <v>FINAL READING 01/11/2014</v>
      </c>
      <c r="M92" s="39" t="str">
        <f>NDPL!H5</f>
        <v>INTIAL READING 01/10/2014</v>
      </c>
      <c r="N92" s="39" t="s">
        <v>4</v>
      </c>
      <c r="O92" s="39" t="s">
        <v>5</v>
      </c>
      <c r="P92" s="39" t="s">
        <v>6</v>
      </c>
      <c r="Q92" s="40" t="s">
        <v>317</v>
      </c>
    </row>
    <row r="93" spans="3:16" ht="18" thickBot="1" thickTop="1">
      <c r="C93" s="93"/>
      <c r="D93" s="93"/>
      <c r="E93" s="93"/>
      <c r="F93" s="395"/>
      <c r="L93" s="18"/>
      <c r="M93" s="18"/>
      <c r="N93" s="18"/>
      <c r="O93" s="18"/>
      <c r="P93" s="18"/>
    </row>
    <row r="94" spans="1:17" ht="18" customHeight="1" thickTop="1">
      <c r="A94" s="460"/>
      <c r="B94" s="461" t="s">
        <v>183</v>
      </c>
      <c r="C94" s="406"/>
      <c r="D94" s="112"/>
      <c r="E94" s="112"/>
      <c r="F94" s="397"/>
      <c r="G94" s="63"/>
      <c r="H94" s="25"/>
      <c r="I94" s="25"/>
      <c r="J94" s="25"/>
      <c r="K94" s="35"/>
      <c r="L94" s="102"/>
      <c r="M94" s="26"/>
      <c r="N94" s="26"/>
      <c r="O94" s="26"/>
      <c r="P94" s="27"/>
      <c r="Q94" s="178"/>
    </row>
    <row r="95" spans="1:17" ht="18">
      <c r="A95" s="405">
        <v>1</v>
      </c>
      <c r="B95" s="462" t="s">
        <v>184</v>
      </c>
      <c r="C95" s="425">
        <v>4865143</v>
      </c>
      <c r="D95" s="150" t="s">
        <v>12</v>
      </c>
      <c r="E95" s="115" t="s">
        <v>354</v>
      </c>
      <c r="F95" s="398">
        <v>-100</v>
      </c>
      <c r="G95" s="431">
        <v>49092</v>
      </c>
      <c r="H95" s="432">
        <v>44871</v>
      </c>
      <c r="I95" s="374">
        <f>G95-H95</f>
        <v>4221</v>
      </c>
      <c r="J95" s="374">
        <f>$F95*I95</f>
        <v>-422100</v>
      </c>
      <c r="K95" s="374">
        <f aca="true" t="shared" si="8" ref="K95:K144">J95/1000000</f>
        <v>-0.4221</v>
      </c>
      <c r="L95" s="431">
        <v>909270</v>
      </c>
      <c r="M95" s="432">
        <v>909265</v>
      </c>
      <c r="N95" s="374">
        <f>L95-M95</f>
        <v>5</v>
      </c>
      <c r="O95" s="374">
        <f>$F95*N95</f>
        <v>-500</v>
      </c>
      <c r="P95" s="374">
        <f aca="true" t="shared" si="9" ref="P95:P144">O95/1000000</f>
        <v>-0.0005</v>
      </c>
      <c r="Q95" s="563"/>
    </row>
    <row r="96" spans="1:17" ht="18" customHeight="1">
      <c r="A96" s="405"/>
      <c r="B96" s="463" t="s">
        <v>43</v>
      </c>
      <c r="C96" s="425"/>
      <c r="D96" s="150"/>
      <c r="E96" s="150"/>
      <c r="F96" s="398"/>
      <c r="G96" s="599"/>
      <c r="H96" s="598"/>
      <c r="I96" s="374"/>
      <c r="J96" s="374"/>
      <c r="K96" s="374"/>
      <c r="L96" s="331"/>
      <c r="M96" s="374"/>
      <c r="N96" s="374"/>
      <c r="O96" s="374"/>
      <c r="P96" s="374"/>
      <c r="Q96" s="390"/>
    </row>
    <row r="97" spans="1:17" ht="18" customHeight="1">
      <c r="A97" s="405"/>
      <c r="B97" s="463" t="s">
        <v>121</v>
      </c>
      <c r="C97" s="425"/>
      <c r="D97" s="150"/>
      <c r="E97" s="150"/>
      <c r="F97" s="398"/>
      <c r="G97" s="599"/>
      <c r="H97" s="598"/>
      <c r="I97" s="374"/>
      <c r="J97" s="374"/>
      <c r="K97" s="374"/>
      <c r="L97" s="331"/>
      <c r="M97" s="374"/>
      <c r="N97" s="374"/>
      <c r="O97" s="374"/>
      <c r="P97" s="374"/>
      <c r="Q97" s="390"/>
    </row>
    <row r="98" spans="1:17" ht="18" customHeight="1">
      <c r="A98" s="405">
        <v>2</v>
      </c>
      <c r="B98" s="462" t="s">
        <v>122</v>
      </c>
      <c r="C98" s="425">
        <v>4865134</v>
      </c>
      <c r="D98" s="150" t="s">
        <v>12</v>
      </c>
      <c r="E98" s="115" t="s">
        <v>354</v>
      </c>
      <c r="F98" s="398">
        <v>-100</v>
      </c>
      <c r="G98" s="431">
        <v>102718</v>
      </c>
      <c r="H98" s="432">
        <v>104139</v>
      </c>
      <c r="I98" s="374">
        <f>G98-H98</f>
        <v>-1421</v>
      </c>
      <c r="J98" s="374">
        <f aca="true" t="shared" si="10" ref="J98:J144">$F98*I98</f>
        <v>142100</v>
      </c>
      <c r="K98" s="374">
        <f t="shared" si="8"/>
        <v>0.1421</v>
      </c>
      <c r="L98" s="431">
        <v>1595</v>
      </c>
      <c r="M98" s="432">
        <v>1595</v>
      </c>
      <c r="N98" s="374">
        <f>L98-M98</f>
        <v>0</v>
      </c>
      <c r="O98" s="374">
        <f aca="true" t="shared" si="11" ref="O98:O144">$F98*N98</f>
        <v>0</v>
      </c>
      <c r="P98" s="374">
        <f t="shared" si="9"/>
        <v>0</v>
      </c>
      <c r="Q98" s="390"/>
    </row>
    <row r="99" spans="1:17" ht="18" customHeight="1">
      <c r="A99" s="405">
        <v>3</v>
      </c>
      <c r="B99" s="403" t="s">
        <v>123</v>
      </c>
      <c r="C99" s="425">
        <v>4865135</v>
      </c>
      <c r="D99" s="103" t="s">
        <v>12</v>
      </c>
      <c r="E99" s="115" t="s">
        <v>354</v>
      </c>
      <c r="F99" s="398">
        <v>-100</v>
      </c>
      <c r="G99" s="431">
        <v>155147</v>
      </c>
      <c r="H99" s="432">
        <v>148728</v>
      </c>
      <c r="I99" s="374">
        <f>G99-H99</f>
        <v>6419</v>
      </c>
      <c r="J99" s="374">
        <f t="shared" si="10"/>
        <v>-641900</v>
      </c>
      <c r="K99" s="374">
        <f t="shared" si="8"/>
        <v>-0.6419</v>
      </c>
      <c r="L99" s="431">
        <v>4522</v>
      </c>
      <c r="M99" s="432">
        <v>4522</v>
      </c>
      <c r="N99" s="374">
        <f>L99-M99</f>
        <v>0</v>
      </c>
      <c r="O99" s="374">
        <f t="shared" si="11"/>
        <v>0</v>
      </c>
      <c r="P99" s="374">
        <f t="shared" si="9"/>
        <v>0</v>
      </c>
      <c r="Q99" s="390"/>
    </row>
    <row r="100" spans="1:17" ht="18" customHeight="1">
      <c r="A100" s="405">
        <v>4</v>
      </c>
      <c r="B100" s="462" t="s">
        <v>185</v>
      </c>
      <c r="C100" s="425">
        <v>4864804</v>
      </c>
      <c r="D100" s="150" t="s">
        <v>12</v>
      </c>
      <c r="E100" s="115" t="s">
        <v>354</v>
      </c>
      <c r="F100" s="398">
        <v>-100</v>
      </c>
      <c r="G100" s="431">
        <v>995804</v>
      </c>
      <c r="H100" s="432">
        <v>996134</v>
      </c>
      <c r="I100" s="374">
        <f>G100-H100</f>
        <v>-330</v>
      </c>
      <c r="J100" s="374">
        <f t="shared" si="10"/>
        <v>33000</v>
      </c>
      <c r="K100" s="374">
        <f t="shared" si="8"/>
        <v>0.033</v>
      </c>
      <c r="L100" s="431">
        <v>999945</v>
      </c>
      <c r="M100" s="432">
        <v>999945</v>
      </c>
      <c r="N100" s="374">
        <f>L100-M100</f>
        <v>0</v>
      </c>
      <c r="O100" s="374">
        <f t="shared" si="11"/>
        <v>0</v>
      </c>
      <c r="P100" s="374">
        <f t="shared" si="9"/>
        <v>0</v>
      </c>
      <c r="Q100" s="390"/>
    </row>
    <row r="101" spans="1:17" ht="18" customHeight="1">
      <c r="A101" s="405">
        <v>5</v>
      </c>
      <c r="B101" s="462" t="s">
        <v>186</v>
      </c>
      <c r="C101" s="425">
        <v>4865163</v>
      </c>
      <c r="D101" s="150" t="s">
        <v>12</v>
      </c>
      <c r="E101" s="115" t="s">
        <v>354</v>
      </c>
      <c r="F101" s="398">
        <v>-100</v>
      </c>
      <c r="G101" s="431">
        <v>996479</v>
      </c>
      <c r="H101" s="432">
        <v>996551</v>
      </c>
      <c r="I101" s="374">
        <f>G101-H101</f>
        <v>-72</v>
      </c>
      <c r="J101" s="374">
        <f t="shared" si="10"/>
        <v>7200</v>
      </c>
      <c r="K101" s="374">
        <f t="shared" si="8"/>
        <v>0.0072</v>
      </c>
      <c r="L101" s="431">
        <v>999911</v>
      </c>
      <c r="M101" s="432">
        <v>999911</v>
      </c>
      <c r="N101" s="374">
        <f>L101-M101</f>
        <v>0</v>
      </c>
      <c r="O101" s="374">
        <f t="shared" si="11"/>
        <v>0</v>
      </c>
      <c r="P101" s="374">
        <f t="shared" si="9"/>
        <v>0</v>
      </c>
      <c r="Q101" s="390"/>
    </row>
    <row r="102" spans="1:17" ht="18" customHeight="1">
      <c r="A102" s="405"/>
      <c r="B102" s="464" t="s">
        <v>187</v>
      </c>
      <c r="C102" s="425"/>
      <c r="D102" s="103"/>
      <c r="E102" s="103"/>
      <c r="F102" s="398"/>
      <c r="G102" s="599"/>
      <c r="H102" s="598"/>
      <c r="I102" s="374"/>
      <c r="J102" s="374"/>
      <c r="K102" s="374"/>
      <c r="L102" s="331"/>
      <c r="M102" s="374"/>
      <c r="N102" s="374"/>
      <c r="O102" s="374"/>
      <c r="P102" s="374"/>
      <c r="Q102" s="390"/>
    </row>
    <row r="103" spans="1:17" ht="18" customHeight="1">
      <c r="A103" s="405"/>
      <c r="B103" s="464" t="s">
        <v>112</v>
      </c>
      <c r="C103" s="425"/>
      <c r="D103" s="103"/>
      <c r="E103" s="103"/>
      <c r="F103" s="398"/>
      <c r="G103" s="599"/>
      <c r="H103" s="598"/>
      <c r="I103" s="374"/>
      <c r="J103" s="374"/>
      <c r="K103" s="374"/>
      <c r="L103" s="331"/>
      <c r="M103" s="374"/>
      <c r="N103" s="374"/>
      <c r="O103" s="374"/>
      <c r="P103" s="374"/>
      <c r="Q103" s="390"/>
    </row>
    <row r="104" spans="1:17" s="90" customFormat="1" ht="18">
      <c r="A104" s="666">
        <v>6</v>
      </c>
      <c r="B104" s="667" t="s">
        <v>409</v>
      </c>
      <c r="C104" s="668">
        <v>4864845</v>
      </c>
      <c r="D104" s="192" t="s">
        <v>12</v>
      </c>
      <c r="E104" s="193" t="s">
        <v>354</v>
      </c>
      <c r="F104" s="669">
        <v>-1000</v>
      </c>
      <c r="G104" s="681">
        <v>2685</v>
      </c>
      <c r="H104" s="682">
        <v>2012</v>
      </c>
      <c r="I104" s="703">
        <f>G104-H104</f>
        <v>673</v>
      </c>
      <c r="J104" s="703">
        <f t="shared" si="10"/>
        <v>-673000</v>
      </c>
      <c r="K104" s="703">
        <f t="shared" si="8"/>
        <v>-0.673</v>
      </c>
      <c r="L104" s="681">
        <v>73763</v>
      </c>
      <c r="M104" s="682">
        <v>73763</v>
      </c>
      <c r="N104" s="703">
        <f>L104-M104</f>
        <v>0</v>
      </c>
      <c r="O104" s="703">
        <f t="shared" si="11"/>
        <v>0</v>
      </c>
      <c r="P104" s="703">
        <f t="shared" si="9"/>
        <v>0</v>
      </c>
      <c r="Q104" s="704"/>
    </row>
    <row r="105" spans="1:17" ht="18">
      <c r="A105" s="405">
        <v>7</v>
      </c>
      <c r="B105" s="462" t="s">
        <v>188</v>
      </c>
      <c r="C105" s="425">
        <v>4864862</v>
      </c>
      <c r="D105" s="150" t="s">
        <v>12</v>
      </c>
      <c r="E105" s="115" t="s">
        <v>354</v>
      </c>
      <c r="F105" s="398">
        <v>-1000</v>
      </c>
      <c r="G105" s="434">
        <v>12855</v>
      </c>
      <c r="H105" s="435">
        <v>12393</v>
      </c>
      <c r="I105" s="354">
        <f>G105-H105</f>
        <v>462</v>
      </c>
      <c r="J105" s="354">
        <f t="shared" si="10"/>
        <v>-462000</v>
      </c>
      <c r="K105" s="354">
        <f t="shared" si="8"/>
        <v>-0.462</v>
      </c>
      <c r="L105" s="434">
        <v>170</v>
      </c>
      <c r="M105" s="435">
        <v>170</v>
      </c>
      <c r="N105" s="354">
        <f>L105-M105</f>
        <v>0</v>
      </c>
      <c r="O105" s="354">
        <f t="shared" si="11"/>
        <v>0</v>
      </c>
      <c r="P105" s="354">
        <f t="shared" si="9"/>
        <v>0</v>
      </c>
      <c r="Q105" s="711"/>
    </row>
    <row r="106" spans="1:17" ht="18" customHeight="1">
      <c r="A106" s="405">
        <v>8</v>
      </c>
      <c r="B106" s="462" t="s">
        <v>189</v>
      </c>
      <c r="C106" s="425">
        <v>4865142</v>
      </c>
      <c r="D106" s="150" t="s">
        <v>12</v>
      </c>
      <c r="E106" s="115" t="s">
        <v>354</v>
      </c>
      <c r="F106" s="398">
        <v>-500</v>
      </c>
      <c r="G106" s="431">
        <v>903717</v>
      </c>
      <c r="H106" s="432">
        <v>903457</v>
      </c>
      <c r="I106" s="374">
        <f>G106-H106</f>
        <v>260</v>
      </c>
      <c r="J106" s="374">
        <f t="shared" si="10"/>
        <v>-130000</v>
      </c>
      <c r="K106" s="374">
        <f t="shared" si="8"/>
        <v>-0.13</v>
      </c>
      <c r="L106" s="431">
        <v>54657</v>
      </c>
      <c r="M106" s="432">
        <v>54657</v>
      </c>
      <c r="N106" s="374">
        <f>L106-M106</f>
        <v>0</v>
      </c>
      <c r="O106" s="374">
        <f t="shared" si="11"/>
        <v>0</v>
      </c>
      <c r="P106" s="374">
        <f t="shared" si="9"/>
        <v>0</v>
      </c>
      <c r="Q106" s="390"/>
    </row>
    <row r="107" spans="1:17" s="707" customFormat="1" ht="18" customHeight="1">
      <c r="A107" s="405">
        <v>9</v>
      </c>
      <c r="B107" s="462" t="s">
        <v>418</v>
      </c>
      <c r="C107" s="425">
        <v>5128435</v>
      </c>
      <c r="D107" s="150" t="s">
        <v>12</v>
      </c>
      <c r="E107" s="115" t="s">
        <v>354</v>
      </c>
      <c r="F107" s="398">
        <v>-400</v>
      </c>
      <c r="G107" s="434">
        <v>13582</v>
      </c>
      <c r="H107" s="435">
        <v>14841</v>
      </c>
      <c r="I107" s="354">
        <f>G107-H107</f>
        <v>-1259</v>
      </c>
      <c r="J107" s="354">
        <f>$F107*I107</f>
        <v>503600</v>
      </c>
      <c r="K107" s="354">
        <f>J107/1000000</f>
        <v>0.5036</v>
      </c>
      <c r="L107" s="434">
        <v>3081</v>
      </c>
      <c r="M107" s="435">
        <v>3137</v>
      </c>
      <c r="N107" s="354">
        <f>L107-M107</f>
        <v>-56</v>
      </c>
      <c r="O107" s="354">
        <f>$F107*N107</f>
        <v>22400</v>
      </c>
      <c r="P107" s="354">
        <f>O107/1000000</f>
        <v>0.0224</v>
      </c>
      <c r="Q107" s="710"/>
    </row>
    <row r="108" spans="1:17" ht="18" customHeight="1">
      <c r="A108" s="405"/>
      <c r="B108" s="463" t="s">
        <v>112</v>
      </c>
      <c r="C108" s="425"/>
      <c r="D108" s="150"/>
      <c r="E108" s="150"/>
      <c r="F108" s="398"/>
      <c r="G108" s="599"/>
      <c r="H108" s="598"/>
      <c r="I108" s="374"/>
      <c r="J108" s="374"/>
      <c r="K108" s="374"/>
      <c r="L108" s="331"/>
      <c r="M108" s="374"/>
      <c r="N108" s="374"/>
      <c r="O108" s="374"/>
      <c r="P108" s="374"/>
      <c r="Q108" s="390"/>
    </row>
    <row r="109" spans="1:17" ht="18" customHeight="1">
      <c r="A109" s="405">
        <v>10</v>
      </c>
      <c r="B109" s="462" t="s">
        <v>190</v>
      </c>
      <c r="C109" s="425">
        <v>4865093</v>
      </c>
      <c r="D109" s="150" t="s">
        <v>12</v>
      </c>
      <c r="E109" s="115" t="s">
        <v>354</v>
      </c>
      <c r="F109" s="398">
        <v>-100</v>
      </c>
      <c r="G109" s="431">
        <v>66913</v>
      </c>
      <c r="H109" s="432">
        <v>65317</v>
      </c>
      <c r="I109" s="374">
        <f>G109-H109</f>
        <v>1596</v>
      </c>
      <c r="J109" s="374">
        <f t="shared" si="10"/>
        <v>-159600</v>
      </c>
      <c r="K109" s="374">
        <f t="shared" si="8"/>
        <v>-0.1596</v>
      </c>
      <c r="L109" s="431">
        <v>65290</v>
      </c>
      <c r="M109" s="432">
        <v>65005</v>
      </c>
      <c r="N109" s="374">
        <f>L109-M109</f>
        <v>285</v>
      </c>
      <c r="O109" s="374">
        <f t="shared" si="11"/>
        <v>-28500</v>
      </c>
      <c r="P109" s="374">
        <f t="shared" si="9"/>
        <v>-0.0285</v>
      </c>
      <c r="Q109" s="390"/>
    </row>
    <row r="110" spans="1:17" ht="18" customHeight="1">
      <c r="A110" s="405">
        <v>11</v>
      </c>
      <c r="B110" s="462" t="s">
        <v>191</v>
      </c>
      <c r="C110" s="425">
        <v>4865094</v>
      </c>
      <c r="D110" s="150" t="s">
        <v>12</v>
      </c>
      <c r="E110" s="115" t="s">
        <v>354</v>
      </c>
      <c r="F110" s="398">
        <v>-100</v>
      </c>
      <c r="G110" s="431">
        <v>65079</v>
      </c>
      <c r="H110" s="432">
        <v>63784</v>
      </c>
      <c r="I110" s="374">
        <f>G110-H110</f>
        <v>1295</v>
      </c>
      <c r="J110" s="374">
        <f t="shared" si="10"/>
        <v>-129500</v>
      </c>
      <c r="K110" s="374">
        <f t="shared" si="8"/>
        <v>-0.1295</v>
      </c>
      <c r="L110" s="431">
        <v>63750</v>
      </c>
      <c r="M110" s="432">
        <v>63258</v>
      </c>
      <c r="N110" s="374">
        <f>L110-M110</f>
        <v>492</v>
      </c>
      <c r="O110" s="374">
        <f t="shared" si="11"/>
        <v>-49200</v>
      </c>
      <c r="P110" s="374">
        <f t="shared" si="9"/>
        <v>-0.0492</v>
      </c>
      <c r="Q110" s="390"/>
    </row>
    <row r="111" spans="1:17" ht="18">
      <c r="A111" s="666">
        <v>12</v>
      </c>
      <c r="B111" s="667" t="s">
        <v>192</v>
      </c>
      <c r="C111" s="668">
        <v>4865144</v>
      </c>
      <c r="D111" s="192" t="s">
        <v>12</v>
      </c>
      <c r="E111" s="193" t="s">
        <v>354</v>
      </c>
      <c r="F111" s="669">
        <v>-200</v>
      </c>
      <c r="G111" s="670">
        <v>86634</v>
      </c>
      <c r="H111" s="671">
        <v>85705</v>
      </c>
      <c r="I111" s="369">
        <f>G111-H111</f>
        <v>929</v>
      </c>
      <c r="J111" s="369">
        <f t="shared" si="10"/>
        <v>-185800</v>
      </c>
      <c r="K111" s="369">
        <f t="shared" si="8"/>
        <v>-0.1858</v>
      </c>
      <c r="L111" s="670">
        <v>118057</v>
      </c>
      <c r="M111" s="671">
        <v>117598</v>
      </c>
      <c r="N111" s="369">
        <f>L111-M111</f>
        <v>459</v>
      </c>
      <c r="O111" s="369">
        <f t="shared" si="11"/>
        <v>-91800</v>
      </c>
      <c r="P111" s="369">
        <f t="shared" si="9"/>
        <v>-0.0918</v>
      </c>
      <c r="Q111" s="665"/>
    </row>
    <row r="112" spans="1:17" ht="18" customHeight="1">
      <c r="A112" s="405"/>
      <c r="B112" s="464" t="s">
        <v>187</v>
      </c>
      <c r="C112" s="425"/>
      <c r="D112" s="103"/>
      <c r="E112" s="103"/>
      <c r="F112" s="391"/>
      <c r="G112" s="599"/>
      <c r="H112" s="598"/>
      <c r="I112" s="374"/>
      <c r="J112" s="374"/>
      <c r="K112" s="374"/>
      <c r="L112" s="331"/>
      <c r="M112" s="374"/>
      <c r="N112" s="374"/>
      <c r="O112" s="374"/>
      <c r="P112" s="374"/>
      <c r="Q112" s="390"/>
    </row>
    <row r="113" spans="1:17" ht="18" customHeight="1">
      <c r="A113" s="405"/>
      <c r="B113" s="463" t="s">
        <v>193</v>
      </c>
      <c r="C113" s="425"/>
      <c r="D113" s="150"/>
      <c r="E113" s="150"/>
      <c r="F113" s="391"/>
      <c r="G113" s="599"/>
      <c r="H113" s="598"/>
      <c r="I113" s="374"/>
      <c r="J113" s="374"/>
      <c r="K113" s="374"/>
      <c r="L113" s="331"/>
      <c r="M113" s="374"/>
      <c r="N113" s="374"/>
      <c r="O113" s="374"/>
      <c r="P113" s="374"/>
      <c r="Q113" s="390"/>
    </row>
    <row r="114" spans="1:17" ht="18" customHeight="1">
      <c r="A114" s="405">
        <v>13</v>
      </c>
      <c r="B114" s="462" t="s">
        <v>408</v>
      </c>
      <c r="C114" s="425">
        <v>4864892</v>
      </c>
      <c r="D114" s="150" t="s">
        <v>12</v>
      </c>
      <c r="E114" s="115" t="s">
        <v>354</v>
      </c>
      <c r="F114" s="398">
        <v>500</v>
      </c>
      <c r="G114" s="434">
        <v>183</v>
      </c>
      <c r="H114" s="435">
        <v>183</v>
      </c>
      <c r="I114" s="354">
        <f>G114-H114</f>
        <v>0</v>
      </c>
      <c r="J114" s="354">
        <f t="shared" si="10"/>
        <v>0</v>
      </c>
      <c r="K114" s="354">
        <f t="shared" si="8"/>
        <v>0</v>
      </c>
      <c r="L114" s="434">
        <v>17120</v>
      </c>
      <c r="M114" s="435">
        <v>17120</v>
      </c>
      <c r="N114" s="354">
        <f>L114-M114</f>
        <v>0</v>
      </c>
      <c r="O114" s="354">
        <f t="shared" si="11"/>
        <v>0</v>
      </c>
      <c r="P114" s="354">
        <f t="shared" si="9"/>
        <v>0</v>
      </c>
      <c r="Q114" s="674"/>
    </row>
    <row r="115" spans="1:17" s="707" customFormat="1" ht="18" customHeight="1">
      <c r="A115" s="405">
        <v>14</v>
      </c>
      <c r="B115" s="462" t="s">
        <v>411</v>
      </c>
      <c r="C115" s="425">
        <v>4864826</v>
      </c>
      <c r="D115" s="150" t="s">
        <v>12</v>
      </c>
      <c r="E115" s="115" t="s">
        <v>354</v>
      </c>
      <c r="F115" s="398">
        <v>83.33</v>
      </c>
      <c r="G115" s="434">
        <v>3106</v>
      </c>
      <c r="H115" s="435">
        <v>3106</v>
      </c>
      <c r="I115" s="354">
        <f>G115-H115</f>
        <v>0</v>
      </c>
      <c r="J115" s="354">
        <f t="shared" si="10"/>
        <v>0</v>
      </c>
      <c r="K115" s="354">
        <f t="shared" si="8"/>
        <v>0</v>
      </c>
      <c r="L115" s="434">
        <v>978921</v>
      </c>
      <c r="M115" s="435">
        <v>978921</v>
      </c>
      <c r="N115" s="354">
        <f>L115-M115</f>
        <v>0</v>
      </c>
      <c r="O115" s="354">
        <f t="shared" si="11"/>
        <v>0</v>
      </c>
      <c r="P115" s="354">
        <f t="shared" si="9"/>
        <v>0</v>
      </c>
      <c r="Q115" s="726"/>
    </row>
    <row r="116" spans="1:17" ht="18" customHeight="1">
      <c r="A116" s="405">
        <v>15</v>
      </c>
      <c r="B116" s="462" t="s">
        <v>121</v>
      </c>
      <c r="C116" s="425">
        <v>4864791</v>
      </c>
      <c r="D116" s="150" t="s">
        <v>12</v>
      </c>
      <c r="E116" s="115" t="s">
        <v>354</v>
      </c>
      <c r="F116" s="398">
        <v>166.66666666666669</v>
      </c>
      <c r="G116" s="434">
        <v>987618</v>
      </c>
      <c r="H116" s="435">
        <v>987618</v>
      </c>
      <c r="I116" s="354">
        <f>G116-H116</f>
        <v>0</v>
      </c>
      <c r="J116" s="354">
        <f t="shared" si="10"/>
        <v>0</v>
      </c>
      <c r="K116" s="354">
        <f t="shared" si="8"/>
        <v>0</v>
      </c>
      <c r="L116" s="434">
        <v>993182</v>
      </c>
      <c r="M116" s="435">
        <v>993182</v>
      </c>
      <c r="N116" s="354">
        <f>L116-M116</f>
        <v>0</v>
      </c>
      <c r="O116" s="354">
        <f t="shared" si="11"/>
        <v>0</v>
      </c>
      <c r="P116" s="354">
        <f t="shared" si="9"/>
        <v>0</v>
      </c>
      <c r="Q116" s="709"/>
    </row>
    <row r="117" spans="1:17" ht="18" customHeight="1">
      <c r="A117" s="405"/>
      <c r="B117" s="403"/>
      <c r="C117" s="425"/>
      <c r="D117" s="103"/>
      <c r="E117" s="115"/>
      <c r="F117" s="398"/>
      <c r="G117" s="431"/>
      <c r="H117" s="432"/>
      <c r="I117" s="354"/>
      <c r="J117" s="354"/>
      <c r="K117" s="354"/>
      <c r="L117" s="431"/>
      <c r="M117" s="432"/>
      <c r="N117" s="374"/>
      <c r="O117" s="374"/>
      <c r="P117" s="374"/>
      <c r="Q117" s="390"/>
    </row>
    <row r="118" spans="1:17" ht="18" customHeight="1">
      <c r="A118" s="405"/>
      <c r="B118" s="463" t="s">
        <v>194</v>
      </c>
      <c r="C118" s="425"/>
      <c r="D118" s="150"/>
      <c r="E118" s="150"/>
      <c r="F118" s="398"/>
      <c r="G118" s="431"/>
      <c r="H118" s="432"/>
      <c r="I118" s="374"/>
      <c r="J118" s="374"/>
      <c r="K118" s="374"/>
      <c r="L118" s="331"/>
      <c r="M118" s="374"/>
      <c r="N118" s="374"/>
      <c r="O118" s="374"/>
      <c r="P118" s="374"/>
      <c r="Q118" s="390"/>
    </row>
    <row r="119" spans="1:17" ht="18" customHeight="1">
      <c r="A119" s="405">
        <v>16</v>
      </c>
      <c r="B119" s="403" t="s">
        <v>195</v>
      </c>
      <c r="C119" s="425">
        <v>4865133</v>
      </c>
      <c r="D119" s="103" t="s">
        <v>12</v>
      </c>
      <c r="E119" s="115" t="s">
        <v>354</v>
      </c>
      <c r="F119" s="398">
        <v>-100</v>
      </c>
      <c r="G119" s="431">
        <v>311915</v>
      </c>
      <c r="H119" s="432">
        <v>305990</v>
      </c>
      <c r="I119" s="374">
        <f>G119-H119</f>
        <v>5925</v>
      </c>
      <c r="J119" s="374">
        <f t="shared" si="10"/>
        <v>-592500</v>
      </c>
      <c r="K119" s="374">
        <f t="shared" si="8"/>
        <v>-0.5925</v>
      </c>
      <c r="L119" s="431">
        <v>48566</v>
      </c>
      <c r="M119" s="432">
        <v>48566</v>
      </c>
      <c r="N119" s="374">
        <f>L119-M119</f>
        <v>0</v>
      </c>
      <c r="O119" s="374">
        <f t="shared" si="11"/>
        <v>0</v>
      </c>
      <c r="P119" s="374">
        <f t="shared" si="9"/>
        <v>0</v>
      </c>
      <c r="Q119" s="390"/>
    </row>
    <row r="120" spans="1:17" ht="18" customHeight="1">
      <c r="A120" s="405"/>
      <c r="B120" s="464" t="s">
        <v>196</v>
      </c>
      <c r="C120" s="425"/>
      <c r="D120" s="103"/>
      <c r="E120" s="150"/>
      <c r="F120" s="398"/>
      <c r="G120" s="599"/>
      <c r="H120" s="598"/>
      <c r="I120" s="374"/>
      <c r="J120" s="374"/>
      <c r="K120" s="374"/>
      <c r="L120" s="331"/>
      <c r="M120" s="374"/>
      <c r="N120" s="374"/>
      <c r="O120" s="374"/>
      <c r="P120" s="374"/>
      <c r="Q120" s="390"/>
    </row>
    <row r="121" spans="1:17" ht="18" customHeight="1">
      <c r="A121" s="405">
        <v>17</v>
      </c>
      <c r="B121" s="403" t="s">
        <v>183</v>
      </c>
      <c r="C121" s="425">
        <v>4865076</v>
      </c>
      <c r="D121" s="103" t="s">
        <v>12</v>
      </c>
      <c r="E121" s="115" t="s">
        <v>354</v>
      </c>
      <c r="F121" s="398">
        <v>-100</v>
      </c>
      <c r="G121" s="431">
        <v>3934</v>
      </c>
      <c r="H121" s="432">
        <v>3944</v>
      </c>
      <c r="I121" s="374">
        <f>G121-H121</f>
        <v>-10</v>
      </c>
      <c r="J121" s="374">
        <f t="shared" si="10"/>
        <v>1000</v>
      </c>
      <c r="K121" s="374">
        <f t="shared" si="8"/>
        <v>0.001</v>
      </c>
      <c r="L121" s="431">
        <v>21091</v>
      </c>
      <c r="M121" s="432">
        <v>20837</v>
      </c>
      <c r="N121" s="374">
        <f>L121-M121</f>
        <v>254</v>
      </c>
      <c r="O121" s="374">
        <f t="shared" si="11"/>
        <v>-25400</v>
      </c>
      <c r="P121" s="374">
        <f t="shared" si="9"/>
        <v>-0.0254</v>
      </c>
      <c r="Q121" s="542"/>
    </row>
    <row r="122" spans="1:17" s="707" customFormat="1" ht="18" customHeight="1">
      <c r="A122" s="405">
        <v>18</v>
      </c>
      <c r="B122" s="462" t="s">
        <v>197</v>
      </c>
      <c r="C122" s="425">
        <v>4865077</v>
      </c>
      <c r="D122" s="150" t="s">
        <v>12</v>
      </c>
      <c r="E122" s="115" t="s">
        <v>354</v>
      </c>
      <c r="F122" s="398">
        <v>-100</v>
      </c>
      <c r="G122" s="434">
        <v>0</v>
      </c>
      <c r="H122" s="435">
        <v>0</v>
      </c>
      <c r="I122" s="354">
        <f>G122-H122</f>
        <v>0</v>
      </c>
      <c r="J122" s="354">
        <f t="shared" si="10"/>
        <v>0</v>
      </c>
      <c r="K122" s="354">
        <f t="shared" si="8"/>
        <v>0</v>
      </c>
      <c r="L122" s="434">
        <v>0</v>
      </c>
      <c r="M122" s="435">
        <v>0</v>
      </c>
      <c r="N122" s="354">
        <f>L122-M122</f>
        <v>0</v>
      </c>
      <c r="O122" s="354">
        <f t="shared" si="11"/>
        <v>0</v>
      </c>
      <c r="P122" s="354">
        <f t="shared" si="9"/>
        <v>0</v>
      </c>
      <c r="Q122" s="769"/>
    </row>
    <row r="123" spans="1:17" ht="18" customHeight="1">
      <c r="A123" s="429"/>
      <c r="B123" s="463" t="s">
        <v>51</v>
      </c>
      <c r="C123" s="395"/>
      <c r="D123" s="93"/>
      <c r="E123" s="93"/>
      <c r="F123" s="398"/>
      <c r="G123" s="599"/>
      <c r="H123" s="598"/>
      <c r="I123" s="374"/>
      <c r="J123" s="374"/>
      <c r="K123" s="374"/>
      <c r="L123" s="331"/>
      <c r="M123" s="374"/>
      <c r="N123" s="374"/>
      <c r="O123" s="374"/>
      <c r="P123" s="374"/>
      <c r="Q123" s="390"/>
    </row>
    <row r="124" spans="1:17" s="707" customFormat="1" ht="18" customHeight="1">
      <c r="A124" s="405">
        <v>19</v>
      </c>
      <c r="B124" s="770" t="s">
        <v>202</v>
      </c>
      <c r="C124" s="425">
        <v>4864806</v>
      </c>
      <c r="D124" s="115" t="s">
        <v>12</v>
      </c>
      <c r="E124" s="115" t="s">
        <v>354</v>
      </c>
      <c r="F124" s="398">
        <v>-125</v>
      </c>
      <c r="G124" s="434">
        <v>168964</v>
      </c>
      <c r="H124" s="435">
        <v>168402</v>
      </c>
      <c r="I124" s="354">
        <f>G124-H124</f>
        <v>562</v>
      </c>
      <c r="J124" s="354">
        <f>$F124*I124</f>
        <v>-70250</v>
      </c>
      <c r="K124" s="354">
        <f>J124/1000000</f>
        <v>-0.07025</v>
      </c>
      <c r="L124" s="434">
        <v>260317</v>
      </c>
      <c r="M124" s="435">
        <v>260374</v>
      </c>
      <c r="N124" s="354">
        <f>L124-M124</f>
        <v>-57</v>
      </c>
      <c r="O124" s="354">
        <f>$F124*N124</f>
        <v>7125</v>
      </c>
      <c r="P124" s="354">
        <f>O124/1000000</f>
        <v>0.007125</v>
      </c>
      <c r="Q124" s="769"/>
    </row>
    <row r="125" spans="1:17" ht="18" customHeight="1">
      <c r="A125" s="405"/>
      <c r="B125" s="464" t="s">
        <v>52</v>
      </c>
      <c r="C125" s="398"/>
      <c r="D125" s="103"/>
      <c r="E125" s="103"/>
      <c r="F125" s="398"/>
      <c r="G125" s="599"/>
      <c r="H125" s="598"/>
      <c r="I125" s="374"/>
      <c r="J125" s="374"/>
      <c r="K125" s="374"/>
      <c r="L125" s="331"/>
      <c r="M125" s="374"/>
      <c r="N125" s="374"/>
      <c r="O125" s="374"/>
      <c r="P125" s="374"/>
      <c r="Q125" s="390"/>
    </row>
    <row r="126" spans="1:17" ht="18" customHeight="1">
      <c r="A126" s="405"/>
      <c r="B126" s="464" t="s">
        <v>53</v>
      </c>
      <c r="C126" s="398"/>
      <c r="D126" s="103"/>
      <c r="E126" s="103"/>
      <c r="F126" s="398"/>
      <c r="G126" s="599"/>
      <c r="H126" s="598"/>
      <c r="I126" s="374"/>
      <c r="J126" s="374"/>
      <c r="K126" s="374"/>
      <c r="L126" s="331"/>
      <c r="M126" s="374"/>
      <c r="N126" s="374"/>
      <c r="O126" s="374"/>
      <c r="P126" s="374"/>
      <c r="Q126" s="390"/>
    </row>
    <row r="127" spans="1:17" ht="18" customHeight="1">
      <c r="A127" s="405"/>
      <c r="B127" s="464" t="s">
        <v>54</v>
      </c>
      <c r="C127" s="398"/>
      <c r="D127" s="103"/>
      <c r="E127" s="103"/>
      <c r="F127" s="398"/>
      <c r="G127" s="599"/>
      <c r="H127" s="598"/>
      <c r="I127" s="374"/>
      <c r="J127" s="374"/>
      <c r="K127" s="374"/>
      <c r="L127" s="331"/>
      <c r="M127" s="374"/>
      <c r="N127" s="374"/>
      <c r="O127" s="374"/>
      <c r="P127" s="374"/>
      <c r="Q127" s="390"/>
    </row>
    <row r="128" spans="1:17" ht="17.25" customHeight="1">
      <c r="A128" s="405">
        <v>20</v>
      </c>
      <c r="B128" s="462" t="s">
        <v>55</v>
      </c>
      <c r="C128" s="425">
        <v>4865090</v>
      </c>
      <c r="D128" s="150" t="s">
        <v>12</v>
      </c>
      <c r="E128" s="115" t="s">
        <v>354</v>
      </c>
      <c r="F128" s="398">
        <v>-100</v>
      </c>
      <c r="G128" s="431">
        <v>9342</v>
      </c>
      <c r="H128" s="432">
        <v>9371</v>
      </c>
      <c r="I128" s="374">
        <f>G128-H128</f>
        <v>-29</v>
      </c>
      <c r="J128" s="374">
        <f t="shared" si="10"/>
        <v>2900</v>
      </c>
      <c r="K128" s="374">
        <f t="shared" si="8"/>
        <v>0.0029</v>
      </c>
      <c r="L128" s="431">
        <v>29020</v>
      </c>
      <c r="M128" s="432">
        <v>29011</v>
      </c>
      <c r="N128" s="374">
        <f>L128-M128</f>
        <v>9</v>
      </c>
      <c r="O128" s="374">
        <f t="shared" si="11"/>
        <v>-900</v>
      </c>
      <c r="P128" s="374">
        <f t="shared" si="9"/>
        <v>-0.0009</v>
      </c>
      <c r="Q128" s="528"/>
    </row>
    <row r="129" spans="1:17" ht="18" customHeight="1">
      <c r="A129" s="405">
        <v>21</v>
      </c>
      <c r="B129" s="462" t="s">
        <v>56</v>
      </c>
      <c r="C129" s="425">
        <v>4902519</v>
      </c>
      <c r="D129" s="150" t="s">
        <v>12</v>
      </c>
      <c r="E129" s="115" t="s">
        <v>354</v>
      </c>
      <c r="F129" s="398">
        <v>-100</v>
      </c>
      <c r="G129" s="431">
        <v>11175</v>
      </c>
      <c r="H129" s="432">
        <v>11078</v>
      </c>
      <c r="I129" s="374">
        <f>G129-H129</f>
        <v>97</v>
      </c>
      <c r="J129" s="374">
        <f t="shared" si="10"/>
        <v>-9700</v>
      </c>
      <c r="K129" s="374">
        <f t="shared" si="8"/>
        <v>-0.0097</v>
      </c>
      <c r="L129" s="431">
        <v>57682</v>
      </c>
      <c r="M129" s="432">
        <v>57163</v>
      </c>
      <c r="N129" s="374">
        <f>L129-M129</f>
        <v>519</v>
      </c>
      <c r="O129" s="374">
        <f t="shared" si="11"/>
        <v>-51900</v>
      </c>
      <c r="P129" s="374">
        <f t="shared" si="9"/>
        <v>-0.0519</v>
      </c>
      <c r="Q129" s="390"/>
    </row>
    <row r="130" spans="1:17" ht="18" customHeight="1">
      <c r="A130" s="405">
        <v>22</v>
      </c>
      <c r="B130" s="462" t="s">
        <v>57</v>
      </c>
      <c r="C130" s="425">
        <v>4902520</v>
      </c>
      <c r="D130" s="150" t="s">
        <v>12</v>
      </c>
      <c r="E130" s="115" t="s">
        <v>354</v>
      </c>
      <c r="F130" s="398">
        <v>-100</v>
      </c>
      <c r="G130" s="431">
        <v>17383</v>
      </c>
      <c r="H130" s="432">
        <v>17255</v>
      </c>
      <c r="I130" s="374">
        <f>G130-H130</f>
        <v>128</v>
      </c>
      <c r="J130" s="374">
        <f t="shared" si="10"/>
        <v>-12800</v>
      </c>
      <c r="K130" s="374">
        <f t="shared" si="8"/>
        <v>-0.0128</v>
      </c>
      <c r="L130" s="431">
        <v>60774</v>
      </c>
      <c r="M130" s="432">
        <v>60073</v>
      </c>
      <c r="N130" s="374">
        <f>L130-M130</f>
        <v>701</v>
      </c>
      <c r="O130" s="374">
        <f t="shared" si="11"/>
        <v>-70100</v>
      </c>
      <c r="P130" s="374">
        <f t="shared" si="9"/>
        <v>-0.0701</v>
      </c>
      <c r="Q130" s="390"/>
    </row>
    <row r="131" spans="1:17" ht="18" customHeight="1">
      <c r="A131" s="405"/>
      <c r="B131" s="462"/>
      <c r="C131" s="425"/>
      <c r="D131" s="150"/>
      <c r="E131" s="150"/>
      <c r="F131" s="398"/>
      <c r="G131" s="599"/>
      <c r="H131" s="598"/>
      <c r="I131" s="374"/>
      <c r="J131" s="374"/>
      <c r="K131" s="374"/>
      <c r="L131" s="331"/>
      <c r="M131" s="374"/>
      <c r="N131" s="374"/>
      <c r="O131" s="374"/>
      <c r="P131" s="374"/>
      <c r="Q131" s="390"/>
    </row>
    <row r="132" spans="1:17" ht="18" customHeight="1">
      <c r="A132" s="405"/>
      <c r="B132" s="463" t="s">
        <v>58</v>
      </c>
      <c r="C132" s="425"/>
      <c r="D132" s="150"/>
      <c r="E132" s="150"/>
      <c r="F132" s="398"/>
      <c r="G132" s="599"/>
      <c r="H132" s="598"/>
      <c r="I132" s="374"/>
      <c r="J132" s="374"/>
      <c r="K132" s="374"/>
      <c r="L132" s="331"/>
      <c r="M132" s="374"/>
      <c r="N132" s="374"/>
      <c r="O132" s="374"/>
      <c r="P132" s="374"/>
      <c r="Q132" s="390"/>
    </row>
    <row r="133" spans="1:17" s="707" customFormat="1" ht="18" customHeight="1">
      <c r="A133" s="405">
        <v>23</v>
      </c>
      <c r="B133" s="462" t="s">
        <v>59</v>
      </c>
      <c r="C133" s="425">
        <v>4902524</v>
      </c>
      <c r="D133" s="150" t="s">
        <v>12</v>
      </c>
      <c r="E133" s="115" t="s">
        <v>354</v>
      </c>
      <c r="F133" s="398">
        <v>-100</v>
      </c>
      <c r="G133" s="434">
        <v>3885</v>
      </c>
      <c r="H133" s="435">
        <v>3885</v>
      </c>
      <c r="I133" s="354">
        <f>G133-H133</f>
        <v>0</v>
      </c>
      <c r="J133" s="354">
        <f>$F133*I133</f>
        <v>0</v>
      </c>
      <c r="K133" s="354">
        <f>J133/1000000</f>
        <v>0</v>
      </c>
      <c r="L133" s="434">
        <v>3565</v>
      </c>
      <c r="M133" s="435">
        <v>3565</v>
      </c>
      <c r="N133" s="354">
        <f>L133-M133</f>
        <v>0</v>
      </c>
      <c r="O133" s="354">
        <f>$F133*N133</f>
        <v>0</v>
      </c>
      <c r="P133" s="354">
        <f>O133/1000000</f>
        <v>0</v>
      </c>
      <c r="Q133" s="769" t="s">
        <v>432</v>
      </c>
    </row>
    <row r="134" spans="1:17" s="707" customFormat="1" ht="18" customHeight="1">
      <c r="A134" s="405"/>
      <c r="B134" s="462"/>
      <c r="C134" s="425"/>
      <c r="D134" s="150"/>
      <c r="E134" s="115"/>
      <c r="F134" s="398"/>
      <c r="G134" s="434"/>
      <c r="H134" s="435"/>
      <c r="I134" s="354"/>
      <c r="J134" s="354"/>
      <c r="K134" s="354">
        <v>-0.0084</v>
      </c>
      <c r="L134" s="434"/>
      <c r="M134" s="435"/>
      <c r="N134" s="354"/>
      <c r="O134" s="354"/>
      <c r="P134" s="354">
        <v>-0.0342</v>
      </c>
      <c r="Q134" s="769" t="s">
        <v>430</v>
      </c>
    </row>
    <row r="135" spans="1:17" ht="18" customHeight="1">
      <c r="A135" s="405">
        <v>24</v>
      </c>
      <c r="B135" s="462" t="s">
        <v>60</v>
      </c>
      <c r="C135" s="425">
        <v>4902522</v>
      </c>
      <c r="D135" s="150" t="s">
        <v>12</v>
      </c>
      <c r="E135" s="115" t="s">
        <v>354</v>
      </c>
      <c r="F135" s="398">
        <v>-100</v>
      </c>
      <c r="G135" s="431">
        <v>840</v>
      </c>
      <c r="H135" s="432">
        <v>840</v>
      </c>
      <c r="I135" s="374">
        <f aca="true" t="shared" si="12" ref="I135:I140">G135-H135</f>
        <v>0</v>
      </c>
      <c r="J135" s="374">
        <f t="shared" si="10"/>
        <v>0</v>
      </c>
      <c r="K135" s="374">
        <f t="shared" si="8"/>
        <v>0</v>
      </c>
      <c r="L135" s="431">
        <v>185</v>
      </c>
      <c r="M135" s="432">
        <v>185</v>
      </c>
      <c r="N135" s="374">
        <f aca="true" t="shared" si="13" ref="N135:N140">L135-M135</f>
        <v>0</v>
      </c>
      <c r="O135" s="374">
        <f t="shared" si="11"/>
        <v>0</v>
      </c>
      <c r="P135" s="374">
        <f t="shared" si="9"/>
        <v>0</v>
      </c>
      <c r="Q135" s="390"/>
    </row>
    <row r="136" spans="1:17" ht="18" customHeight="1">
      <c r="A136" s="405">
        <v>25</v>
      </c>
      <c r="B136" s="462" t="s">
        <v>61</v>
      </c>
      <c r="C136" s="425">
        <v>4902523</v>
      </c>
      <c r="D136" s="150" t="s">
        <v>12</v>
      </c>
      <c r="E136" s="115" t="s">
        <v>354</v>
      </c>
      <c r="F136" s="398">
        <v>-100</v>
      </c>
      <c r="G136" s="431">
        <v>999815</v>
      </c>
      <c r="H136" s="432">
        <v>999815</v>
      </c>
      <c r="I136" s="374">
        <f t="shared" si="12"/>
        <v>0</v>
      </c>
      <c r="J136" s="374">
        <f t="shared" si="10"/>
        <v>0</v>
      </c>
      <c r="K136" s="374">
        <f t="shared" si="8"/>
        <v>0</v>
      </c>
      <c r="L136" s="431">
        <v>999943</v>
      </c>
      <c r="M136" s="432">
        <v>999943</v>
      </c>
      <c r="N136" s="374">
        <f t="shared" si="13"/>
        <v>0</v>
      </c>
      <c r="O136" s="374">
        <f t="shared" si="11"/>
        <v>0</v>
      </c>
      <c r="P136" s="374">
        <f t="shared" si="9"/>
        <v>0</v>
      </c>
      <c r="Q136" s="390"/>
    </row>
    <row r="137" spans="1:16" s="509" customFormat="1" ht="18" customHeight="1">
      <c r="A137" s="509">
        <v>26</v>
      </c>
      <c r="B137" s="812" t="s">
        <v>62</v>
      </c>
      <c r="C137" s="509">
        <v>4902547</v>
      </c>
      <c r="D137" s="509" t="s">
        <v>12</v>
      </c>
      <c r="E137" s="509" t="s">
        <v>354</v>
      </c>
      <c r="F137" s="509">
        <v>-100</v>
      </c>
      <c r="G137" s="331">
        <v>5885</v>
      </c>
      <c r="H137" s="503">
        <v>5885</v>
      </c>
      <c r="I137" s="509">
        <f>G137-H137</f>
        <v>0</v>
      </c>
      <c r="J137" s="509">
        <f>$F137*I137</f>
        <v>0</v>
      </c>
      <c r="K137" s="509">
        <f>J137/1000000</f>
        <v>0</v>
      </c>
      <c r="L137" s="331">
        <v>8891</v>
      </c>
      <c r="M137" s="503">
        <v>8891</v>
      </c>
      <c r="N137" s="509">
        <f>L137-M137</f>
        <v>0</v>
      </c>
      <c r="O137" s="509">
        <f>$F137*N137</f>
        <v>0</v>
      </c>
      <c r="P137" s="509">
        <f>O137/1000000</f>
        <v>0</v>
      </c>
    </row>
    <row r="138" spans="1:17" ht="18" customHeight="1">
      <c r="A138" s="405"/>
      <c r="Q138" s="390"/>
    </row>
    <row r="139" spans="1:17" ht="18" customHeight="1">
      <c r="A139" s="405">
        <v>27</v>
      </c>
      <c r="B139" s="403" t="s">
        <v>63</v>
      </c>
      <c r="C139" s="398">
        <v>4902605</v>
      </c>
      <c r="D139" s="103" t="s">
        <v>12</v>
      </c>
      <c r="E139" s="115" t="s">
        <v>354</v>
      </c>
      <c r="F139" s="727">
        <v>-1333.33</v>
      </c>
      <c r="G139" s="431">
        <v>0</v>
      </c>
      <c r="H139" s="432">
        <v>0</v>
      </c>
      <c r="I139" s="374">
        <f t="shared" si="12"/>
        <v>0</v>
      </c>
      <c r="J139" s="374">
        <f t="shared" si="10"/>
        <v>0</v>
      </c>
      <c r="K139" s="374">
        <f t="shared" si="8"/>
        <v>0</v>
      </c>
      <c r="L139" s="431">
        <v>0</v>
      </c>
      <c r="M139" s="432">
        <v>0</v>
      </c>
      <c r="N139" s="374">
        <f t="shared" si="13"/>
        <v>0</v>
      </c>
      <c r="O139" s="374">
        <f t="shared" si="11"/>
        <v>0</v>
      </c>
      <c r="P139" s="374">
        <f t="shared" si="9"/>
        <v>0</v>
      </c>
      <c r="Q139" s="390"/>
    </row>
    <row r="140" spans="1:17" ht="18" customHeight="1">
      <c r="A140" s="405">
        <v>28</v>
      </c>
      <c r="B140" s="403" t="s">
        <v>64</v>
      </c>
      <c r="C140" s="398">
        <v>4902526</v>
      </c>
      <c r="D140" s="103" t="s">
        <v>12</v>
      </c>
      <c r="E140" s="115" t="s">
        <v>354</v>
      </c>
      <c r="F140" s="398">
        <v>-100</v>
      </c>
      <c r="G140" s="431">
        <v>17739</v>
      </c>
      <c r="H140" s="432">
        <v>17551</v>
      </c>
      <c r="I140" s="374">
        <f t="shared" si="12"/>
        <v>188</v>
      </c>
      <c r="J140" s="374">
        <f t="shared" si="10"/>
        <v>-18800</v>
      </c>
      <c r="K140" s="374">
        <f t="shared" si="8"/>
        <v>-0.0188</v>
      </c>
      <c r="L140" s="431">
        <v>19485</v>
      </c>
      <c r="M140" s="432">
        <v>19249</v>
      </c>
      <c r="N140" s="374">
        <f t="shared" si="13"/>
        <v>236</v>
      </c>
      <c r="O140" s="374">
        <f t="shared" si="11"/>
        <v>-23600</v>
      </c>
      <c r="P140" s="374">
        <f t="shared" si="9"/>
        <v>-0.0236</v>
      </c>
      <c r="Q140" s="390"/>
    </row>
    <row r="141" spans="1:17" s="707" customFormat="1" ht="18" customHeight="1">
      <c r="A141" s="405">
        <v>29</v>
      </c>
      <c r="B141" s="403" t="s">
        <v>65</v>
      </c>
      <c r="C141" s="398">
        <v>4902529</v>
      </c>
      <c r="D141" s="103" t="s">
        <v>12</v>
      </c>
      <c r="E141" s="115" t="s">
        <v>354</v>
      </c>
      <c r="F141" s="398">
        <v>-44.44</v>
      </c>
      <c r="G141" s="434">
        <v>997858</v>
      </c>
      <c r="H141" s="435">
        <v>998168</v>
      </c>
      <c r="I141" s="354">
        <f>G141-H141</f>
        <v>-310</v>
      </c>
      <c r="J141" s="354">
        <f t="shared" si="10"/>
        <v>13776.4</v>
      </c>
      <c r="K141" s="354">
        <f t="shared" si="8"/>
        <v>0.0137764</v>
      </c>
      <c r="L141" s="434">
        <v>532</v>
      </c>
      <c r="M141" s="435">
        <v>489</v>
      </c>
      <c r="N141" s="354">
        <f>L141-M141</f>
        <v>43</v>
      </c>
      <c r="O141" s="354">
        <f t="shared" si="11"/>
        <v>-1910.9199999999998</v>
      </c>
      <c r="P141" s="354">
        <f t="shared" si="9"/>
        <v>-0.0019109199999999998</v>
      </c>
      <c r="Q141" s="726"/>
    </row>
    <row r="142" spans="1:17" ht="18" customHeight="1">
      <c r="A142" s="405">
        <v>30</v>
      </c>
      <c r="B142" s="403" t="s">
        <v>147</v>
      </c>
      <c r="C142" s="398">
        <v>4865087</v>
      </c>
      <c r="D142" s="103" t="s">
        <v>12</v>
      </c>
      <c r="E142" s="115" t="s">
        <v>354</v>
      </c>
      <c r="F142" s="398">
        <v>-100</v>
      </c>
      <c r="G142" s="434">
        <v>0</v>
      </c>
      <c r="H142" s="435">
        <v>0</v>
      </c>
      <c r="I142" s="354">
        <f>G142-H142</f>
        <v>0</v>
      </c>
      <c r="J142" s="354">
        <f t="shared" si="10"/>
        <v>0</v>
      </c>
      <c r="K142" s="354">
        <f t="shared" si="8"/>
        <v>0</v>
      </c>
      <c r="L142" s="434">
        <v>0</v>
      </c>
      <c r="M142" s="435">
        <v>0</v>
      </c>
      <c r="N142" s="354">
        <f>L142-M142</f>
        <v>0</v>
      </c>
      <c r="O142" s="354">
        <f t="shared" si="11"/>
        <v>0</v>
      </c>
      <c r="P142" s="354">
        <f t="shared" si="9"/>
        <v>0</v>
      </c>
      <c r="Q142" s="390"/>
    </row>
    <row r="143" spans="1:17" ht="18" customHeight="1">
      <c r="A143" s="405"/>
      <c r="B143" s="464" t="s">
        <v>80</v>
      </c>
      <c r="C143" s="398"/>
      <c r="D143" s="103"/>
      <c r="E143" s="103"/>
      <c r="F143" s="398"/>
      <c r="G143" s="599"/>
      <c r="H143" s="598"/>
      <c r="I143" s="374"/>
      <c r="J143" s="374"/>
      <c r="K143" s="374"/>
      <c r="L143" s="331"/>
      <c r="M143" s="374"/>
      <c r="N143" s="374"/>
      <c r="O143" s="374"/>
      <c r="P143" s="374"/>
      <c r="Q143" s="390"/>
    </row>
    <row r="144" spans="1:17" ht="18">
      <c r="A144" s="405">
        <v>31</v>
      </c>
      <c r="B144" s="403" t="s">
        <v>81</v>
      </c>
      <c r="C144" s="398">
        <v>4902577</v>
      </c>
      <c r="D144" s="103" t="s">
        <v>12</v>
      </c>
      <c r="E144" s="115" t="s">
        <v>354</v>
      </c>
      <c r="F144" s="398">
        <v>400</v>
      </c>
      <c r="G144" s="431">
        <v>995589</v>
      </c>
      <c r="H144" s="432">
        <v>995589</v>
      </c>
      <c r="I144" s="374">
        <f>G144-H144</f>
        <v>0</v>
      </c>
      <c r="J144" s="374">
        <f t="shared" si="10"/>
        <v>0</v>
      </c>
      <c r="K144" s="374">
        <f t="shared" si="8"/>
        <v>0</v>
      </c>
      <c r="L144" s="431">
        <v>50</v>
      </c>
      <c r="M144" s="432">
        <v>50</v>
      </c>
      <c r="N144" s="374">
        <f>L144-M144</f>
        <v>0</v>
      </c>
      <c r="O144" s="374">
        <f t="shared" si="11"/>
        <v>0</v>
      </c>
      <c r="P144" s="374">
        <f t="shared" si="9"/>
        <v>0</v>
      </c>
      <c r="Q144" s="693"/>
    </row>
    <row r="145" spans="1:16" s="509" customFormat="1" ht="18" customHeight="1">
      <c r="A145" s="509">
        <v>32</v>
      </c>
      <c r="B145" s="33" t="s">
        <v>82</v>
      </c>
      <c r="C145" s="509">
        <v>4902525</v>
      </c>
      <c r="D145" s="509" t="s">
        <v>12</v>
      </c>
      <c r="E145" s="509" t="s">
        <v>354</v>
      </c>
      <c r="F145" s="509">
        <v>-400</v>
      </c>
      <c r="G145" s="509">
        <v>1</v>
      </c>
      <c r="H145" s="509">
        <v>1</v>
      </c>
      <c r="I145" s="509">
        <f>G145-H145</f>
        <v>0</v>
      </c>
      <c r="J145" s="509">
        <f>$F145*I145</f>
        <v>0</v>
      </c>
      <c r="K145" s="509">
        <f>J145/1000000</f>
        <v>0</v>
      </c>
      <c r="L145" s="509">
        <v>999998</v>
      </c>
      <c r="M145" s="509">
        <v>999998</v>
      </c>
      <c r="N145" s="509">
        <f>L145-M145</f>
        <v>0</v>
      </c>
      <c r="O145" s="509">
        <f>$F145*N145</f>
        <v>0</v>
      </c>
      <c r="P145" s="509">
        <f>O145/1000000</f>
        <v>0</v>
      </c>
    </row>
    <row r="146" spans="1:17" ht="6.75" customHeight="1">
      <c r="A146" s="405"/>
      <c r="Q146" s="390"/>
    </row>
    <row r="147" spans="1:17" ht="15" customHeight="1" thickBot="1">
      <c r="A147" s="29"/>
      <c r="B147" s="30"/>
      <c r="C147" s="30"/>
      <c r="D147" s="30"/>
      <c r="E147" s="30"/>
      <c r="F147" s="30"/>
      <c r="G147" s="606"/>
      <c r="H147" s="607"/>
      <c r="I147" s="30"/>
      <c r="J147" s="30"/>
      <c r="K147" s="62"/>
      <c r="L147" s="29"/>
      <c r="M147" s="30"/>
      <c r="N147" s="30"/>
      <c r="O147" s="30"/>
      <c r="P147" s="62"/>
      <c r="Q147" s="180"/>
    </row>
    <row r="148" ht="13.5" thickTop="1"/>
    <row r="149" spans="1:16" ht="20.25">
      <c r="A149" s="184" t="s">
        <v>321</v>
      </c>
      <c r="K149" s="231">
        <f>SUM(K95:K147)</f>
        <v>-2.8127736000000003</v>
      </c>
      <c r="P149" s="231">
        <f>SUM(P95:P147)</f>
        <v>-0.34848592</v>
      </c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7" ht="18">
      <c r="A152" s="68"/>
      <c r="K152" s="18"/>
      <c r="P152" s="18"/>
      <c r="Q152" s="524" t="str">
        <f>NDPL!$Q$1</f>
        <v>OCTOBER-2014</v>
      </c>
    </row>
    <row r="153" spans="1:16" ht="12.75">
      <c r="A153" s="68"/>
      <c r="G153" s="813"/>
      <c r="K153" s="18"/>
      <c r="P153" s="18"/>
    </row>
    <row r="154" spans="1:16" ht="12.75">
      <c r="A154" s="68"/>
      <c r="K154" s="18"/>
      <c r="P154" s="18"/>
    </row>
    <row r="155" spans="1:16" ht="12.75">
      <c r="A155" s="68"/>
      <c r="K155" s="18"/>
      <c r="P155" s="18"/>
    </row>
    <row r="156" spans="1:11" ht="13.5" thickBot="1">
      <c r="A156" s="2"/>
      <c r="B156" s="8"/>
      <c r="C156" s="8"/>
      <c r="D156" s="64"/>
      <c r="E156" s="64"/>
      <c r="F156" s="22"/>
      <c r="G156" s="22"/>
      <c r="H156" s="22"/>
      <c r="I156" s="22"/>
      <c r="J156" s="22"/>
      <c r="K156" s="65"/>
    </row>
    <row r="157" spans="1:17" ht="27.75">
      <c r="A157" s="556" t="s">
        <v>200</v>
      </c>
      <c r="B157" s="173"/>
      <c r="C157" s="169"/>
      <c r="D157" s="169"/>
      <c r="E157" s="169"/>
      <c r="F157" s="227"/>
      <c r="G157" s="227"/>
      <c r="H157" s="227"/>
      <c r="I157" s="227"/>
      <c r="J157" s="227"/>
      <c r="K157" s="228"/>
      <c r="L157" s="57"/>
      <c r="M157" s="57"/>
      <c r="N157" s="57"/>
      <c r="O157" s="57"/>
      <c r="P157" s="57"/>
      <c r="Q157" s="58"/>
    </row>
    <row r="158" spans="1:17" ht="24.75" customHeight="1">
      <c r="A158" s="555" t="s">
        <v>323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43">
        <f>K89</f>
        <v>-0.4397587699999998</v>
      </c>
      <c r="L158" s="342"/>
      <c r="M158" s="342"/>
      <c r="N158" s="342"/>
      <c r="O158" s="342"/>
      <c r="P158" s="543">
        <f>P89</f>
        <v>6.108766617999999</v>
      </c>
      <c r="Q158" s="59"/>
    </row>
    <row r="159" spans="1:17" ht="24.75" customHeight="1">
      <c r="A159" s="555" t="s">
        <v>322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43">
        <f>K149</f>
        <v>-2.8127736000000003</v>
      </c>
      <c r="L159" s="342"/>
      <c r="M159" s="342"/>
      <c r="N159" s="342"/>
      <c r="O159" s="342"/>
      <c r="P159" s="543">
        <f>P149</f>
        <v>-0.34848592</v>
      </c>
      <c r="Q159" s="59"/>
    </row>
    <row r="160" spans="1:17" ht="24.75" customHeight="1">
      <c r="A160" s="555" t="s">
        <v>324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43">
        <f>'ROHTAK ROAD'!K44</f>
        <v>1.3723</v>
      </c>
      <c r="L160" s="342"/>
      <c r="M160" s="342"/>
      <c r="N160" s="342"/>
      <c r="O160" s="342"/>
      <c r="P160" s="543">
        <f>'ROHTAK ROAD'!P44</f>
        <v>0.49282499999999996</v>
      </c>
      <c r="Q160" s="59"/>
    </row>
    <row r="161" spans="1:17" ht="24.75" customHeight="1">
      <c r="A161" s="555" t="s">
        <v>325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543">
        <f>-MES!K40</f>
        <v>-0.2991</v>
      </c>
      <c r="L161" s="342"/>
      <c r="M161" s="342"/>
      <c r="N161" s="342"/>
      <c r="O161" s="342"/>
      <c r="P161" s="543">
        <f>-MES!P40</f>
        <v>-0.0799</v>
      </c>
      <c r="Q161" s="59"/>
    </row>
    <row r="162" spans="1:17" ht="29.25" customHeight="1" thickBot="1">
      <c r="A162" s="557" t="s">
        <v>201</v>
      </c>
      <c r="B162" s="229"/>
      <c r="C162" s="230"/>
      <c r="D162" s="230"/>
      <c r="E162" s="230"/>
      <c r="F162" s="230"/>
      <c r="G162" s="230"/>
      <c r="H162" s="230"/>
      <c r="I162" s="230"/>
      <c r="J162" s="230"/>
      <c r="K162" s="558">
        <f>SUM(K158:K161)</f>
        <v>-2.17933237</v>
      </c>
      <c r="L162" s="544"/>
      <c r="M162" s="544"/>
      <c r="N162" s="544"/>
      <c r="O162" s="544"/>
      <c r="P162" s="558">
        <f>SUM(P158:P161)</f>
        <v>6.1732056979999985</v>
      </c>
      <c r="Q162" s="185"/>
    </row>
    <row r="167" ht="13.5" thickBot="1"/>
    <row r="168" spans="1:17" ht="12.75">
      <c r="A168" s="268"/>
      <c r="B168" s="269"/>
      <c r="C168" s="269"/>
      <c r="D168" s="269"/>
      <c r="E168" s="269"/>
      <c r="F168" s="269"/>
      <c r="G168" s="269"/>
      <c r="H168" s="57"/>
      <c r="I168" s="57"/>
      <c r="J168" s="57"/>
      <c r="K168" s="57"/>
      <c r="L168" s="57"/>
      <c r="M168" s="57"/>
      <c r="N168" s="57"/>
      <c r="O168" s="57"/>
      <c r="P168" s="57"/>
      <c r="Q168" s="58"/>
    </row>
    <row r="169" spans="1:17" ht="26.25">
      <c r="A169" s="547" t="s">
        <v>335</v>
      </c>
      <c r="B169" s="260"/>
      <c r="C169" s="260"/>
      <c r="D169" s="260"/>
      <c r="E169" s="260"/>
      <c r="F169" s="260"/>
      <c r="G169" s="260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0"/>
      <c r="B170" s="260"/>
      <c r="C170" s="260"/>
      <c r="D170" s="260"/>
      <c r="E170" s="260"/>
      <c r="F170" s="260"/>
      <c r="G170" s="260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5.75">
      <c r="A171" s="271"/>
      <c r="B171" s="272"/>
      <c r="C171" s="272"/>
      <c r="D171" s="272"/>
      <c r="E171" s="272"/>
      <c r="F171" s="272"/>
      <c r="G171" s="272"/>
      <c r="H171" s="19"/>
      <c r="I171" s="19"/>
      <c r="J171" s="19"/>
      <c r="K171" s="314" t="s">
        <v>347</v>
      </c>
      <c r="L171" s="19"/>
      <c r="M171" s="19"/>
      <c r="N171" s="19"/>
      <c r="O171" s="19"/>
      <c r="P171" s="314" t="s">
        <v>348</v>
      </c>
      <c r="Q171" s="59"/>
    </row>
    <row r="172" spans="1:17" ht="12.75">
      <c r="A172" s="273"/>
      <c r="B172" s="158"/>
      <c r="C172" s="158"/>
      <c r="D172" s="158"/>
      <c r="E172" s="158"/>
      <c r="F172" s="158"/>
      <c r="G172" s="158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12.75">
      <c r="A173" s="273"/>
      <c r="B173" s="158"/>
      <c r="C173" s="158"/>
      <c r="D173" s="158"/>
      <c r="E173" s="158"/>
      <c r="F173" s="158"/>
      <c r="G173" s="158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23.25">
      <c r="A174" s="545" t="s">
        <v>338</v>
      </c>
      <c r="B174" s="261"/>
      <c r="C174" s="261"/>
      <c r="D174" s="262"/>
      <c r="E174" s="262"/>
      <c r="F174" s="263"/>
      <c r="G174" s="262"/>
      <c r="H174" s="19"/>
      <c r="I174" s="19"/>
      <c r="J174" s="19"/>
      <c r="K174" s="550">
        <f>K162</f>
        <v>-2.17933237</v>
      </c>
      <c r="L174" s="548" t="s">
        <v>336</v>
      </c>
      <c r="M174" s="499"/>
      <c r="N174" s="499"/>
      <c r="O174" s="499"/>
      <c r="P174" s="550">
        <f>P162</f>
        <v>6.1732056979999985</v>
      </c>
      <c r="Q174" s="552" t="s">
        <v>336</v>
      </c>
    </row>
    <row r="175" spans="1:17" ht="23.25">
      <c r="A175" s="278"/>
      <c r="B175" s="264"/>
      <c r="C175" s="264"/>
      <c r="D175" s="260"/>
      <c r="E175" s="260"/>
      <c r="F175" s="265"/>
      <c r="G175" s="260"/>
      <c r="H175" s="19"/>
      <c r="I175" s="19"/>
      <c r="J175" s="19"/>
      <c r="K175" s="499"/>
      <c r="L175" s="549"/>
      <c r="M175" s="499"/>
      <c r="N175" s="499"/>
      <c r="O175" s="499"/>
      <c r="P175" s="499"/>
      <c r="Q175" s="553"/>
    </row>
    <row r="176" spans="1:17" ht="23.25">
      <c r="A176" s="546" t="s">
        <v>337</v>
      </c>
      <c r="B176" s="266"/>
      <c r="C176" s="51"/>
      <c r="D176" s="260"/>
      <c r="E176" s="260"/>
      <c r="F176" s="267"/>
      <c r="G176" s="262"/>
      <c r="H176" s="19"/>
      <c r="I176" s="19"/>
      <c r="J176" s="19"/>
      <c r="K176" s="499">
        <f>'STEPPED UP GENCO'!K44</f>
        <v>0.7489397201</v>
      </c>
      <c r="L176" s="548" t="s">
        <v>336</v>
      </c>
      <c r="M176" s="499"/>
      <c r="N176" s="499"/>
      <c r="O176" s="499"/>
      <c r="P176" s="550">
        <f>'STEPPED UP GENCO'!P44</f>
        <v>-2.7050265019999995</v>
      </c>
      <c r="Q176" s="552" t="s">
        <v>336</v>
      </c>
    </row>
    <row r="177" spans="1:17" ht="15">
      <c r="A177" s="27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59"/>
      <c r="M177" s="19"/>
      <c r="N177" s="19"/>
      <c r="O177" s="19"/>
      <c r="P177" s="19"/>
      <c r="Q177" s="554"/>
    </row>
    <row r="178" spans="1:17" ht="15">
      <c r="A178" s="27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59"/>
      <c r="M178" s="19"/>
      <c r="N178" s="19"/>
      <c r="O178" s="19"/>
      <c r="P178" s="19"/>
      <c r="Q178" s="554"/>
    </row>
    <row r="179" spans="1:17" ht="15">
      <c r="A179" s="27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59"/>
      <c r="M179" s="19"/>
      <c r="N179" s="19"/>
      <c r="O179" s="19"/>
      <c r="P179" s="19"/>
      <c r="Q179" s="554"/>
    </row>
    <row r="180" spans="1:17" ht="23.25">
      <c r="A180" s="274"/>
      <c r="B180" s="19"/>
      <c r="C180" s="19"/>
      <c r="D180" s="19"/>
      <c r="E180" s="19"/>
      <c r="F180" s="19"/>
      <c r="G180" s="19"/>
      <c r="H180" s="261"/>
      <c r="I180" s="261"/>
      <c r="J180" s="280" t="s">
        <v>339</v>
      </c>
      <c r="K180" s="551">
        <f>SUM(K174:K179)</f>
        <v>-1.4303926499</v>
      </c>
      <c r="L180" s="280" t="s">
        <v>336</v>
      </c>
      <c r="M180" s="499"/>
      <c r="N180" s="499"/>
      <c r="O180" s="499"/>
      <c r="P180" s="551">
        <f>SUM(P174:P179)</f>
        <v>3.468179195999999</v>
      </c>
      <c r="Q180" s="280" t="s">
        <v>336</v>
      </c>
    </row>
    <row r="181" spans="1:17" ht="13.5" thickBot="1">
      <c r="A181" s="275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18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90" min="1" max="16" man="1"/>
    <brk id="14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32">
      <selection activeCell="P28" sqref="P28:Q28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9.710937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1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15.00390625" style="0" customWidth="1"/>
    <col min="19" max="19" width="8.8515625" style="0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6" t="str">
        <f>NDPL!Q1</f>
        <v>OCTOBER-2014</v>
      </c>
    </row>
    <row r="2" ht="18.75" customHeight="1">
      <c r="A2" s="97" t="s">
        <v>245</v>
      </c>
    </row>
    <row r="3" ht="23.25">
      <c r="A3" s="221" t="s">
        <v>219</v>
      </c>
    </row>
    <row r="4" spans="1:16" ht="24" thickBot="1">
      <c r="A4" s="515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01/11/2014</v>
      </c>
      <c r="H5" s="39" t="str">
        <f>NDPL!H5</f>
        <v>INTIAL READING 01/10/2014</v>
      </c>
      <c r="I5" s="39" t="s">
        <v>4</v>
      </c>
      <c r="J5" s="39" t="s">
        <v>5</v>
      </c>
      <c r="K5" s="39" t="s">
        <v>6</v>
      </c>
      <c r="L5" s="41" t="str">
        <f>NDPL!G5</f>
        <v>FINAL READING 01/11/2014</v>
      </c>
      <c r="M5" s="39" t="str">
        <f>NDPL!H5</f>
        <v>INTIAL READING 01/10/2014</v>
      </c>
      <c r="N5" s="39" t="s">
        <v>4</v>
      </c>
      <c r="O5" s="39" t="s">
        <v>5</v>
      </c>
      <c r="P5" s="39" t="s">
        <v>6</v>
      </c>
      <c r="Q5" s="212" t="s">
        <v>317</v>
      </c>
    </row>
    <row r="6" ht="14.25" thickBot="1" thickTop="1"/>
    <row r="7" spans="1:17" ht="18" customHeight="1" thickTop="1">
      <c r="A7" s="186"/>
      <c r="B7" s="187" t="s">
        <v>203</v>
      </c>
      <c r="C7" s="188"/>
      <c r="D7" s="188"/>
      <c r="E7" s="188"/>
      <c r="F7" s="188"/>
      <c r="G7" s="71"/>
      <c r="H7" s="72"/>
      <c r="I7" s="608"/>
      <c r="J7" s="608"/>
      <c r="K7" s="608"/>
      <c r="L7" s="73"/>
      <c r="M7" s="72"/>
      <c r="N7" s="72"/>
      <c r="O7" s="72"/>
      <c r="P7" s="72"/>
      <c r="Q7" s="178"/>
    </row>
    <row r="8" spans="1:17" ht="18" customHeight="1">
      <c r="A8" s="189"/>
      <c r="B8" s="190" t="s">
        <v>112</v>
      </c>
      <c r="C8" s="191"/>
      <c r="D8" s="192"/>
      <c r="E8" s="193"/>
      <c r="F8" s="194"/>
      <c r="G8" s="77"/>
      <c r="H8" s="78"/>
      <c r="I8" s="609"/>
      <c r="J8" s="609"/>
      <c r="K8" s="609"/>
      <c r="L8" s="80"/>
      <c r="M8" s="78"/>
      <c r="N8" s="79"/>
      <c r="O8" s="79"/>
      <c r="P8" s="79"/>
      <c r="Q8" s="179"/>
    </row>
    <row r="9" spans="1:17" ht="15">
      <c r="A9" s="189">
        <v>1</v>
      </c>
      <c r="B9" s="190" t="s">
        <v>113</v>
      </c>
      <c r="C9" s="191">
        <v>4865136</v>
      </c>
      <c r="D9" s="195" t="s">
        <v>12</v>
      </c>
      <c r="E9" s="309" t="s">
        <v>354</v>
      </c>
      <c r="F9" s="196">
        <v>200</v>
      </c>
      <c r="G9" s="670">
        <v>46305</v>
      </c>
      <c r="H9" s="671">
        <v>46151</v>
      </c>
      <c r="I9" s="782">
        <f aca="true" t="shared" si="0" ref="I9:I16">G9-H9</f>
        <v>154</v>
      </c>
      <c r="J9" s="782">
        <f aca="true" t="shared" si="1" ref="J9:J63">$F9*I9</f>
        <v>30800</v>
      </c>
      <c r="K9" s="782">
        <f aca="true" t="shared" si="2" ref="K9:K63">J9/1000000</f>
        <v>0.0308</v>
      </c>
      <c r="L9" s="670">
        <v>77640</v>
      </c>
      <c r="M9" s="671">
        <v>77556</v>
      </c>
      <c r="N9" s="782">
        <f aca="true" t="shared" si="3" ref="N9:N16">L9-M9</f>
        <v>84</v>
      </c>
      <c r="O9" s="782">
        <f aca="true" t="shared" si="4" ref="O9:O63">$F9*N9</f>
        <v>16800</v>
      </c>
      <c r="P9" s="782">
        <f aca="true" t="shared" si="5" ref="P9:P63">O9/1000000</f>
        <v>0.0168</v>
      </c>
      <c r="Q9" s="563"/>
    </row>
    <row r="10" spans="1:17" ht="18" customHeight="1">
      <c r="A10" s="189">
        <v>2</v>
      </c>
      <c r="B10" s="190" t="s">
        <v>114</v>
      </c>
      <c r="C10" s="191">
        <v>4865137</v>
      </c>
      <c r="D10" s="195" t="s">
        <v>12</v>
      </c>
      <c r="E10" s="309" t="s">
        <v>354</v>
      </c>
      <c r="F10" s="196">
        <v>100</v>
      </c>
      <c r="G10" s="431">
        <v>73628</v>
      </c>
      <c r="H10" s="432">
        <v>73701</v>
      </c>
      <c r="I10" s="782">
        <f t="shared" si="0"/>
        <v>-73</v>
      </c>
      <c r="J10" s="782">
        <f t="shared" si="1"/>
        <v>-7300</v>
      </c>
      <c r="K10" s="782">
        <f t="shared" si="2"/>
        <v>-0.0073</v>
      </c>
      <c r="L10" s="431">
        <v>139435</v>
      </c>
      <c r="M10" s="432">
        <v>139449</v>
      </c>
      <c r="N10" s="503">
        <f t="shared" si="3"/>
        <v>-14</v>
      </c>
      <c r="O10" s="503">
        <f t="shared" si="4"/>
        <v>-1400</v>
      </c>
      <c r="P10" s="503">
        <f t="shared" si="5"/>
        <v>-0.0014</v>
      </c>
      <c r="Q10" s="179"/>
    </row>
    <row r="11" spans="1:17" ht="15">
      <c r="A11" s="189">
        <v>3</v>
      </c>
      <c r="B11" s="190" t="s">
        <v>115</v>
      </c>
      <c r="C11" s="191">
        <v>4865138</v>
      </c>
      <c r="D11" s="195" t="s">
        <v>12</v>
      </c>
      <c r="E11" s="309" t="s">
        <v>354</v>
      </c>
      <c r="F11" s="196">
        <v>200</v>
      </c>
      <c r="G11" s="681">
        <v>980744</v>
      </c>
      <c r="H11" s="682">
        <v>980914</v>
      </c>
      <c r="I11" s="767">
        <f t="shared" si="0"/>
        <v>-170</v>
      </c>
      <c r="J11" s="767">
        <f t="shared" si="1"/>
        <v>-34000</v>
      </c>
      <c r="K11" s="767">
        <f t="shared" si="2"/>
        <v>-0.034</v>
      </c>
      <c r="L11" s="681">
        <v>999049</v>
      </c>
      <c r="M11" s="682">
        <v>999114</v>
      </c>
      <c r="N11" s="767">
        <f t="shared" si="3"/>
        <v>-65</v>
      </c>
      <c r="O11" s="767">
        <f t="shared" si="4"/>
        <v>-13000</v>
      </c>
      <c r="P11" s="767">
        <f t="shared" si="5"/>
        <v>-0.013</v>
      </c>
      <c r="Q11" s="679"/>
    </row>
    <row r="12" spans="1:17" ht="15">
      <c r="A12" s="189">
        <v>4</v>
      </c>
      <c r="B12" s="190" t="s">
        <v>116</v>
      </c>
      <c r="C12" s="191">
        <v>4865139</v>
      </c>
      <c r="D12" s="195" t="s">
        <v>12</v>
      </c>
      <c r="E12" s="309" t="s">
        <v>354</v>
      </c>
      <c r="F12" s="196">
        <v>200</v>
      </c>
      <c r="G12" s="431">
        <v>74607</v>
      </c>
      <c r="H12" s="432">
        <v>74564</v>
      </c>
      <c r="I12" s="782">
        <f t="shared" si="0"/>
        <v>43</v>
      </c>
      <c r="J12" s="782">
        <f t="shared" si="1"/>
        <v>8600</v>
      </c>
      <c r="K12" s="782">
        <f t="shared" si="2"/>
        <v>0.0086</v>
      </c>
      <c r="L12" s="431">
        <v>95156</v>
      </c>
      <c r="M12" s="432">
        <v>95039</v>
      </c>
      <c r="N12" s="503">
        <f t="shared" si="3"/>
        <v>117</v>
      </c>
      <c r="O12" s="503">
        <f t="shared" si="4"/>
        <v>23400</v>
      </c>
      <c r="P12" s="503">
        <f t="shared" si="5"/>
        <v>0.0234</v>
      </c>
      <c r="Q12" s="673"/>
    </row>
    <row r="13" spans="1:17" s="707" customFormat="1" ht="18" customHeight="1">
      <c r="A13" s="189">
        <v>5</v>
      </c>
      <c r="B13" s="190" t="s">
        <v>117</v>
      </c>
      <c r="C13" s="191">
        <v>4865050</v>
      </c>
      <c r="D13" s="195" t="s">
        <v>12</v>
      </c>
      <c r="E13" s="309" t="s">
        <v>354</v>
      </c>
      <c r="F13" s="196">
        <v>800</v>
      </c>
      <c r="G13" s="434">
        <v>7877</v>
      </c>
      <c r="H13" s="435">
        <v>7358</v>
      </c>
      <c r="I13" s="767">
        <f>G13-H13</f>
        <v>519</v>
      </c>
      <c r="J13" s="767">
        <f t="shared" si="1"/>
        <v>415200</v>
      </c>
      <c r="K13" s="767">
        <f t="shared" si="2"/>
        <v>0.4152</v>
      </c>
      <c r="L13" s="434">
        <v>4120</v>
      </c>
      <c r="M13" s="435">
        <v>3908</v>
      </c>
      <c r="N13" s="348">
        <f>L13-M13</f>
        <v>212</v>
      </c>
      <c r="O13" s="348">
        <f t="shared" si="4"/>
        <v>169600</v>
      </c>
      <c r="P13" s="348">
        <f t="shared" si="5"/>
        <v>0.1696</v>
      </c>
      <c r="Q13" s="708"/>
    </row>
    <row r="14" spans="1:17" s="707" customFormat="1" ht="18" customHeight="1">
      <c r="A14" s="189">
        <v>6</v>
      </c>
      <c r="B14" s="190" t="s">
        <v>381</v>
      </c>
      <c r="C14" s="191">
        <v>4864949</v>
      </c>
      <c r="D14" s="195" t="s">
        <v>12</v>
      </c>
      <c r="E14" s="309" t="s">
        <v>354</v>
      </c>
      <c r="F14" s="196">
        <v>2000</v>
      </c>
      <c r="G14" s="434">
        <v>13723</v>
      </c>
      <c r="H14" s="435">
        <v>13728</v>
      </c>
      <c r="I14" s="767">
        <f t="shared" si="0"/>
        <v>-5</v>
      </c>
      <c r="J14" s="767">
        <f t="shared" si="1"/>
        <v>-10000</v>
      </c>
      <c r="K14" s="767">
        <f t="shared" si="2"/>
        <v>-0.01</v>
      </c>
      <c r="L14" s="434">
        <v>2257</v>
      </c>
      <c r="M14" s="435">
        <v>2267</v>
      </c>
      <c r="N14" s="348">
        <f t="shared" si="3"/>
        <v>-10</v>
      </c>
      <c r="O14" s="348">
        <f t="shared" si="4"/>
        <v>-20000</v>
      </c>
      <c r="P14" s="348">
        <f t="shared" si="5"/>
        <v>-0.02</v>
      </c>
      <c r="Q14" s="793"/>
    </row>
    <row r="15" spans="1:17" s="707" customFormat="1" ht="18" customHeight="1">
      <c r="A15" s="189"/>
      <c r="B15" s="190"/>
      <c r="C15" s="191"/>
      <c r="D15" s="195"/>
      <c r="E15" s="309"/>
      <c r="F15" s="196"/>
      <c r="G15" s="434"/>
      <c r="H15" s="435"/>
      <c r="I15" s="767"/>
      <c r="J15" s="767"/>
      <c r="K15" s="767">
        <v>-0.005</v>
      </c>
      <c r="L15" s="434"/>
      <c r="M15" s="435"/>
      <c r="N15" s="348"/>
      <c r="O15" s="348"/>
      <c r="P15" s="348">
        <v>-0.01</v>
      </c>
      <c r="Q15" s="794" t="s">
        <v>428</v>
      </c>
    </row>
    <row r="16" spans="1:17" ht="18" customHeight="1">
      <c r="A16" s="189">
        <v>7</v>
      </c>
      <c r="B16" s="469" t="s">
        <v>404</v>
      </c>
      <c r="C16" s="474">
        <v>5128434</v>
      </c>
      <c r="D16" s="195" t="s">
        <v>12</v>
      </c>
      <c r="E16" s="309" t="s">
        <v>354</v>
      </c>
      <c r="F16" s="483">
        <v>800</v>
      </c>
      <c r="G16" s="431">
        <v>983070</v>
      </c>
      <c r="H16" s="432">
        <v>983109</v>
      </c>
      <c r="I16" s="782">
        <f t="shared" si="0"/>
        <v>-39</v>
      </c>
      <c r="J16" s="782">
        <f t="shared" si="1"/>
        <v>-31200</v>
      </c>
      <c r="K16" s="782">
        <f t="shared" si="2"/>
        <v>-0.0312</v>
      </c>
      <c r="L16" s="431">
        <v>990800</v>
      </c>
      <c r="M16" s="432">
        <v>990946</v>
      </c>
      <c r="N16" s="503">
        <f t="shared" si="3"/>
        <v>-146</v>
      </c>
      <c r="O16" s="503">
        <f t="shared" si="4"/>
        <v>-116800</v>
      </c>
      <c r="P16" s="503">
        <f t="shared" si="5"/>
        <v>-0.1168</v>
      </c>
      <c r="Q16" s="179"/>
    </row>
    <row r="17" spans="1:17" ht="18" customHeight="1">
      <c r="A17" s="189">
        <v>8</v>
      </c>
      <c r="B17" s="469" t="s">
        <v>403</v>
      </c>
      <c r="C17" s="474">
        <v>5128430</v>
      </c>
      <c r="D17" s="195" t="s">
        <v>12</v>
      </c>
      <c r="E17" s="309" t="s">
        <v>354</v>
      </c>
      <c r="F17" s="483">
        <v>800</v>
      </c>
      <c r="G17" s="431">
        <v>987469</v>
      </c>
      <c r="H17" s="432">
        <v>987571</v>
      </c>
      <c r="I17" s="782">
        <f>G17-H17</f>
        <v>-102</v>
      </c>
      <c r="J17" s="782">
        <f t="shared" si="1"/>
        <v>-81600</v>
      </c>
      <c r="K17" s="782">
        <f t="shared" si="2"/>
        <v>-0.0816</v>
      </c>
      <c r="L17" s="431">
        <v>987735</v>
      </c>
      <c r="M17" s="432">
        <v>988274</v>
      </c>
      <c r="N17" s="503">
        <f>L17-M17</f>
        <v>-539</v>
      </c>
      <c r="O17" s="503">
        <f t="shared" si="4"/>
        <v>-431200</v>
      </c>
      <c r="P17" s="503">
        <f t="shared" si="5"/>
        <v>-0.4312</v>
      </c>
      <c r="Q17" s="179"/>
    </row>
    <row r="18" spans="1:17" ht="18" customHeight="1">
      <c r="A18" s="189">
        <v>9</v>
      </c>
      <c r="B18" s="469" t="s">
        <v>396</v>
      </c>
      <c r="C18" s="474">
        <v>5128445</v>
      </c>
      <c r="D18" s="195" t="s">
        <v>12</v>
      </c>
      <c r="E18" s="309" t="s">
        <v>354</v>
      </c>
      <c r="F18" s="483">
        <v>800</v>
      </c>
      <c r="G18" s="431">
        <v>993685</v>
      </c>
      <c r="H18" s="432">
        <v>993777</v>
      </c>
      <c r="I18" s="782">
        <f>G18-H18</f>
        <v>-92</v>
      </c>
      <c r="J18" s="782">
        <f t="shared" si="1"/>
        <v>-73600</v>
      </c>
      <c r="K18" s="782">
        <f t="shared" si="2"/>
        <v>-0.0736</v>
      </c>
      <c r="L18" s="431">
        <v>994842</v>
      </c>
      <c r="M18" s="432">
        <v>995013</v>
      </c>
      <c r="N18" s="503">
        <f>L18-M18</f>
        <v>-171</v>
      </c>
      <c r="O18" s="503">
        <f t="shared" si="4"/>
        <v>-136800</v>
      </c>
      <c r="P18" s="503">
        <f t="shared" si="5"/>
        <v>-0.1368</v>
      </c>
      <c r="Q18" s="564"/>
    </row>
    <row r="19" spans="1:17" ht="18" customHeight="1">
      <c r="A19" s="189"/>
      <c r="B19" s="197" t="s">
        <v>387</v>
      </c>
      <c r="C19" s="191"/>
      <c r="D19" s="195"/>
      <c r="E19" s="309"/>
      <c r="F19" s="196"/>
      <c r="G19" s="128"/>
      <c r="H19" s="517"/>
      <c r="I19" s="767"/>
      <c r="J19" s="767"/>
      <c r="K19" s="767"/>
      <c r="L19" s="520"/>
      <c r="M19" s="79"/>
      <c r="N19" s="503"/>
      <c r="O19" s="503"/>
      <c r="P19" s="503"/>
      <c r="Q19" s="179"/>
    </row>
    <row r="20" spans="1:17" ht="18" customHeight="1">
      <c r="A20" s="189">
        <v>10</v>
      </c>
      <c r="B20" s="190" t="s">
        <v>204</v>
      </c>
      <c r="C20" s="191">
        <v>4865124</v>
      </c>
      <c r="D20" s="192" t="s">
        <v>12</v>
      </c>
      <c r="E20" s="309" t="s">
        <v>354</v>
      </c>
      <c r="F20" s="196">
        <v>100</v>
      </c>
      <c r="G20" s="431">
        <v>999153</v>
      </c>
      <c r="H20" s="432">
        <v>998968</v>
      </c>
      <c r="I20" s="767">
        <f aca="true" t="shared" si="6" ref="I20:I27">G20-H20</f>
        <v>185</v>
      </c>
      <c r="J20" s="767">
        <f t="shared" si="1"/>
        <v>18500</v>
      </c>
      <c r="K20" s="767">
        <f t="shared" si="2"/>
        <v>0.0185</v>
      </c>
      <c r="L20" s="431">
        <v>384849</v>
      </c>
      <c r="M20" s="432">
        <v>384356</v>
      </c>
      <c r="N20" s="503">
        <f aca="true" t="shared" si="7" ref="N20:N27">L20-M20</f>
        <v>493</v>
      </c>
      <c r="O20" s="503">
        <f t="shared" si="4"/>
        <v>49300</v>
      </c>
      <c r="P20" s="503">
        <f t="shared" si="5"/>
        <v>0.0493</v>
      </c>
      <c r="Q20" s="179"/>
    </row>
    <row r="21" spans="1:17" s="707" customFormat="1" ht="18" customHeight="1">
      <c r="A21" s="189">
        <v>11</v>
      </c>
      <c r="B21" s="190" t="s">
        <v>205</v>
      </c>
      <c r="C21" s="191">
        <v>4865125</v>
      </c>
      <c r="D21" s="195" t="s">
        <v>12</v>
      </c>
      <c r="E21" s="309" t="s">
        <v>354</v>
      </c>
      <c r="F21" s="196">
        <v>100</v>
      </c>
      <c r="G21" s="434">
        <v>6605</v>
      </c>
      <c r="H21" s="435">
        <v>6605</v>
      </c>
      <c r="I21" s="767">
        <f t="shared" si="6"/>
        <v>0</v>
      </c>
      <c r="J21" s="767">
        <f t="shared" si="1"/>
        <v>0</v>
      </c>
      <c r="K21" s="767">
        <f t="shared" si="2"/>
        <v>0</v>
      </c>
      <c r="L21" s="434">
        <v>470995</v>
      </c>
      <c r="M21" s="435">
        <v>470995</v>
      </c>
      <c r="N21" s="348">
        <f t="shared" si="7"/>
        <v>0</v>
      </c>
      <c r="O21" s="348">
        <f t="shared" si="4"/>
        <v>0</v>
      </c>
      <c r="P21" s="348">
        <f t="shared" si="5"/>
        <v>0</v>
      </c>
      <c r="Q21" s="716"/>
    </row>
    <row r="22" spans="1:17" ht="18" customHeight="1">
      <c r="A22" s="189">
        <v>12</v>
      </c>
      <c r="B22" s="193" t="s">
        <v>206</v>
      </c>
      <c r="C22" s="191">
        <v>4865126</v>
      </c>
      <c r="D22" s="195" t="s">
        <v>12</v>
      </c>
      <c r="E22" s="309" t="s">
        <v>354</v>
      </c>
      <c r="F22" s="196">
        <v>100</v>
      </c>
      <c r="G22" s="431">
        <v>13555</v>
      </c>
      <c r="H22" s="432">
        <v>12871</v>
      </c>
      <c r="I22" s="767">
        <f t="shared" si="6"/>
        <v>684</v>
      </c>
      <c r="J22" s="767">
        <f t="shared" si="1"/>
        <v>68400</v>
      </c>
      <c r="K22" s="767">
        <f t="shared" si="2"/>
        <v>0.0684</v>
      </c>
      <c r="L22" s="431">
        <v>367164</v>
      </c>
      <c r="M22" s="432">
        <v>366837</v>
      </c>
      <c r="N22" s="503">
        <f t="shared" si="7"/>
        <v>327</v>
      </c>
      <c r="O22" s="503">
        <f t="shared" si="4"/>
        <v>32700</v>
      </c>
      <c r="P22" s="503">
        <f t="shared" si="5"/>
        <v>0.0327</v>
      </c>
      <c r="Q22" s="179"/>
    </row>
    <row r="23" spans="1:17" ht="18" customHeight="1">
      <c r="A23" s="189">
        <v>13</v>
      </c>
      <c r="B23" s="190" t="s">
        <v>207</v>
      </c>
      <c r="C23" s="191">
        <v>4865127</v>
      </c>
      <c r="D23" s="195" t="s">
        <v>12</v>
      </c>
      <c r="E23" s="309" t="s">
        <v>354</v>
      </c>
      <c r="F23" s="196">
        <v>100</v>
      </c>
      <c r="G23" s="431">
        <v>4921</v>
      </c>
      <c r="H23" s="432">
        <v>5341</v>
      </c>
      <c r="I23" s="767">
        <f t="shared" si="6"/>
        <v>-420</v>
      </c>
      <c r="J23" s="767">
        <f t="shared" si="1"/>
        <v>-42000</v>
      </c>
      <c r="K23" s="767">
        <f t="shared" si="2"/>
        <v>-0.042</v>
      </c>
      <c r="L23" s="431">
        <v>364258</v>
      </c>
      <c r="M23" s="432">
        <v>364327</v>
      </c>
      <c r="N23" s="503">
        <f t="shared" si="7"/>
        <v>-69</v>
      </c>
      <c r="O23" s="503">
        <f t="shared" si="4"/>
        <v>-6900</v>
      </c>
      <c r="P23" s="503">
        <f t="shared" si="5"/>
        <v>-0.0069</v>
      </c>
      <c r="Q23" s="179"/>
    </row>
    <row r="24" spans="1:17" ht="18" customHeight="1">
      <c r="A24" s="189">
        <v>14</v>
      </c>
      <c r="B24" s="190" t="s">
        <v>208</v>
      </c>
      <c r="C24" s="191">
        <v>4865128</v>
      </c>
      <c r="D24" s="195" t="s">
        <v>12</v>
      </c>
      <c r="E24" s="309" t="s">
        <v>354</v>
      </c>
      <c r="F24" s="196">
        <v>100</v>
      </c>
      <c r="G24" s="431">
        <v>997467</v>
      </c>
      <c r="H24" s="432">
        <v>997645</v>
      </c>
      <c r="I24" s="767">
        <f t="shared" si="6"/>
        <v>-178</v>
      </c>
      <c r="J24" s="767">
        <f t="shared" si="1"/>
        <v>-17800</v>
      </c>
      <c r="K24" s="767">
        <f t="shared" si="2"/>
        <v>-0.0178</v>
      </c>
      <c r="L24" s="431">
        <v>308586</v>
      </c>
      <c r="M24" s="432">
        <v>308238</v>
      </c>
      <c r="N24" s="503">
        <f t="shared" si="7"/>
        <v>348</v>
      </c>
      <c r="O24" s="503">
        <f t="shared" si="4"/>
        <v>34800</v>
      </c>
      <c r="P24" s="503">
        <f t="shared" si="5"/>
        <v>0.0348</v>
      </c>
      <c r="Q24" s="179"/>
    </row>
    <row r="25" spans="1:17" ht="18" customHeight="1">
      <c r="A25" s="189">
        <v>15</v>
      </c>
      <c r="B25" s="190" t="s">
        <v>209</v>
      </c>
      <c r="C25" s="191">
        <v>4865129</v>
      </c>
      <c r="D25" s="192" t="s">
        <v>12</v>
      </c>
      <c r="E25" s="309" t="s">
        <v>354</v>
      </c>
      <c r="F25" s="196">
        <v>100</v>
      </c>
      <c r="G25" s="431">
        <v>1066</v>
      </c>
      <c r="H25" s="432">
        <v>13</v>
      </c>
      <c r="I25" s="767">
        <f t="shared" si="6"/>
        <v>1053</v>
      </c>
      <c r="J25" s="767">
        <f t="shared" si="1"/>
        <v>105300</v>
      </c>
      <c r="K25" s="767">
        <f t="shared" si="2"/>
        <v>0.1053</v>
      </c>
      <c r="L25" s="431">
        <v>191472</v>
      </c>
      <c r="M25" s="432">
        <v>191001</v>
      </c>
      <c r="N25" s="503">
        <f t="shared" si="7"/>
        <v>471</v>
      </c>
      <c r="O25" s="503">
        <f t="shared" si="4"/>
        <v>47100</v>
      </c>
      <c r="P25" s="503">
        <f t="shared" si="5"/>
        <v>0.0471</v>
      </c>
      <c r="Q25" s="179"/>
    </row>
    <row r="26" spans="1:17" ht="18" customHeight="1">
      <c r="A26" s="189">
        <v>16</v>
      </c>
      <c r="B26" s="190" t="s">
        <v>210</v>
      </c>
      <c r="C26" s="191">
        <v>4865130</v>
      </c>
      <c r="D26" s="195" t="s">
        <v>12</v>
      </c>
      <c r="E26" s="309" t="s">
        <v>354</v>
      </c>
      <c r="F26" s="196">
        <v>100</v>
      </c>
      <c r="G26" s="431">
        <v>12611</v>
      </c>
      <c r="H26" s="432">
        <v>13312</v>
      </c>
      <c r="I26" s="767">
        <f t="shared" si="6"/>
        <v>-701</v>
      </c>
      <c r="J26" s="767">
        <f t="shared" si="1"/>
        <v>-70100</v>
      </c>
      <c r="K26" s="767">
        <f t="shared" si="2"/>
        <v>-0.0701</v>
      </c>
      <c r="L26" s="431">
        <v>259464</v>
      </c>
      <c r="M26" s="432">
        <v>259476</v>
      </c>
      <c r="N26" s="503">
        <f t="shared" si="7"/>
        <v>-12</v>
      </c>
      <c r="O26" s="503">
        <f t="shared" si="4"/>
        <v>-1200</v>
      </c>
      <c r="P26" s="503">
        <f t="shared" si="5"/>
        <v>-0.0012</v>
      </c>
      <c r="Q26" s="179"/>
    </row>
    <row r="27" spans="1:17" ht="18" customHeight="1">
      <c r="A27" s="189">
        <v>17</v>
      </c>
      <c r="B27" s="190" t="s">
        <v>211</v>
      </c>
      <c r="C27" s="191">
        <v>4865132</v>
      </c>
      <c r="D27" s="195" t="s">
        <v>12</v>
      </c>
      <c r="E27" s="309" t="s">
        <v>354</v>
      </c>
      <c r="F27" s="196">
        <v>100</v>
      </c>
      <c r="G27" s="434">
        <v>51335</v>
      </c>
      <c r="H27" s="435">
        <v>51335</v>
      </c>
      <c r="I27" s="767">
        <f t="shared" si="6"/>
        <v>0</v>
      </c>
      <c r="J27" s="767">
        <f t="shared" si="1"/>
        <v>0</v>
      </c>
      <c r="K27" s="767">
        <f t="shared" si="2"/>
        <v>0</v>
      </c>
      <c r="L27" s="434">
        <v>705757</v>
      </c>
      <c r="M27" s="435">
        <v>705757</v>
      </c>
      <c r="N27" s="348">
        <f t="shared" si="7"/>
        <v>0</v>
      </c>
      <c r="O27" s="348">
        <f t="shared" si="4"/>
        <v>0</v>
      </c>
      <c r="P27" s="348">
        <f t="shared" si="5"/>
        <v>0</v>
      </c>
      <c r="Q27" s="564"/>
    </row>
    <row r="28" spans="1:17" ht="18" customHeight="1">
      <c r="A28" s="189"/>
      <c r="B28" s="198" t="s">
        <v>212</v>
      </c>
      <c r="C28" s="191"/>
      <c r="D28" s="195"/>
      <c r="E28" s="309"/>
      <c r="F28" s="196"/>
      <c r="G28" s="128"/>
      <c r="H28" s="517"/>
      <c r="I28" s="767"/>
      <c r="J28" s="767"/>
      <c r="K28" s="767"/>
      <c r="L28" s="520"/>
      <c r="M28" s="79"/>
      <c r="N28" s="503"/>
      <c r="O28" s="503"/>
      <c r="P28" s="503"/>
      <c r="Q28" s="179"/>
    </row>
    <row r="29" spans="1:17" ht="18" customHeight="1">
      <c r="A29" s="189">
        <v>18</v>
      </c>
      <c r="B29" s="190" t="s">
        <v>213</v>
      </c>
      <c r="C29" s="191">
        <v>4865037</v>
      </c>
      <c r="D29" s="195" t="s">
        <v>12</v>
      </c>
      <c r="E29" s="309" t="s">
        <v>354</v>
      </c>
      <c r="F29" s="196">
        <v>1100</v>
      </c>
      <c r="G29" s="431">
        <v>0</v>
      </c>
      <c r="H29" s="432">
        <v>0</v>
      </c>
      <c r="I29" s="767">
        <f>G29-H29</f>
        <v>0</v>
      </c>
      <c r="J29" s="767">
        <f t="shared" si="1"/>
        <v>0</v>
      </c>
      <c r="K29" s="767">
        <f t="shared" si="2"/>
        <v>0</v>
      </c>
      <c r="L29" s="431">
        <v>90485</v>
      </c>
      <c r="M29" s="432">
        <v>89218</v>
      </c>
      <c r="N29" s="503">
        <f>L29-M29</f>
        <v>1267</v>
      </c>
      <c r="O29" s="503">
        <f t="shared" si="4"/>
        <v>1393700</v>
      </c>
      <c r="P29" s="503">
        <f t="shared" si="5"/>
        <v>1.3937</v>
      </c>
      <c r="Q29" s="179"/>
    </row>
    <row r="30" spans="1:17" ht="18" customHeight="1">
      <c r="A30" s="189">
        <v>19</v>
      </c>
      <c r="B30" s="190" t="s">
        <v>214</v>
      </c>
      <c r="C30" s="191">
        <v>4865038</v>
      </c>
      <c r="D30" s="195" t="s">
        <v>12</v>
      </c>
      <c r="E30" s="309" t="s">
        <v>354</v>
      </c>
      <c r="F30" s="196">
        <v>1000</v>
      </c>
      <c r="G30" s="431">
        <v>2490</v>
      </c>
      <c r="H30" s="432">
        <v>2474</v>
      </c>
      <c r="I30" s="767">
        <f>G30-H30</f>
        <v>16</v>
      </c>
      <c r="J30" s="767">
        <f t="shared" si="1"/>
        <v>16000</v>
      </c>
      <c r="K30" s="767">
        <f t="shared" si="2"/>
        <v>0.016</v>
      </c>
      <c r="L30" s="431">
        <v>39866</v>
      </c>
      <c r="M30" s="432">
        <v>39827</v>
      </c>
      <c r="N30" s="503">
        <f>L30-M30</f>
        <v>39</v>
      </c>
      <c r="O30" s="503">
        <f t="shared" si="4"/>
        <v>39000</v>
      </c>
      <c r="P30" s="503">
        <f t="shared" si="5"/>
        <v>0.039</v>
      </c>
      <c r="Q30" s="179"/>
    </row>
    <row r="31" spans="1:17" ht="18" customHeight="1">
      <c r="A31" s="189">
        <v>20</v>
      </c>
      <c r="B31" s="190" t="s">
        <v>215</v>
      </c>
      <c r="C31" s="191">
        <v>4865039</v>
      </c>
      <c r="D31" s="195" t="s">
        <v>12</v>
      </c>
      <c r="E31" s="309" t="s">
        <v>354</v>
      </c>
      <c r="F31" s="196">
        <v>1100</v>
      </c>
      <c r="G31" s="431">
        <v>0</v>
      </c>
      <c r="H31" s="432">
        <v>0</v>
      </c>
      <c r="I31" s="767">
        <f>G31-H31</f>
        <v>0</v>
      </c>
      <c r="J31" s="767">
        <f t="shared" si="1"/>
        <v>0</v>
      </c>
      <c r="K31" s="767">
        <f t="shared" si="2"/>
        <v>0</v>
      </c>
      <c r="L31" s="431">
        <v>150570</v>
      </c>
      <c r="M31" s="432">
        <v>150591</v>
      </c>
      <c r="N31" s="503">
        <f>L31-M31</f>
        <v>-21</v>
      </c>
      <c r="O31" s="503">
        <f t="shared" si="4"/>
        <v>-23100</v>
      </c>
      <c r="P31" s="503">
        <f t="shared" si="5"/>
        <v>-0.0231</v>
      </c>
      <c r="Q31" s="179"/>
    </row>
    <row r="32" spans="1:17" s="707" customFormat="1" ht="18" customHeight="1">
      <c r="A32" s="189">
        <v>21</v>
      </c>
      <c r="B32" s="193" t="s">
        <v>216</v>
      </c>
      <c r="C32" s="191">
        <v>4865040</v>
      </c>
      <c r="D32" s="195" t="s">
        <v>12</v>
      </c>
      <c r="E32" s="309" t="s">
        <v>354</v>
      </c>
      <c r="F32" s="196">
        <v>1000</v>
      </c>
      <c r="G32" s="434">
        <v>6308</v>
      </c>
      <c r="H32" s="435">
        <v>6542</v>
      </c>
      <c r="I32" s="767">
        <f>G32-H32</f>
        <v>-234</v>
      </c>
      <c r="J32" s="767">
        <f t="shared" si="1"/>
        <v>-234000</v>
      </c>
      <c r="K32" s="767">
        <f t="shared" si="2"/>
        <v>-0.234</v>
      </c>
      <c r="L32" s="434">
        <v>54070</v>
      </c>
      <c r="M32" s="435">
        <v>54070</v>
      </c>
      <c r="N32" s="348">
        <f>L32-M32</f>
        <v>0</v>
      </c>
      <c r="O32" s="348">
        <f t="shared" si="4"/>
        <v>0</v>
      </c>
      <c r="P32" s="348">
        <f t="shared" si="5"/>
        <v>0</v>
      </c>
      <c r="Q32" s="716"/>
    </row>
    <row r="33" spans="1:17" ht="18" customHeight="1">
      <c r="A33" s="189"/>
      <c r="B33" s="198"/>
      <c r="C33" s="191"/>
      <c r="D33" s="195"/>
      <c r="E33" s="309"/>
      <c r="F33" s="196"/>
      <c r="G33" s="128"/>
      <c r="H33" s="79"/>
      <c r="I33" s="782"/>
      <c r="J33" s="782"/>
      <c r="K33" s="795">
        <f>SUM(K29:K32)</f>
        <v>-0.21800000000000003</v>
      </c>
      <c r="L33" s="217"/>
      <c r="M33" s="79"/>
      <c r="N33" s="503"/>
      <c r="O33" s="503"/>
      <c r="P33" s="796">
        <f>SUM(P29:P32)</f>
        <v>1.4096</v>
      </c>
      <c r="Q33" s="179"/>
    </row>
    <row r="34" spans="1:17" ht="18" customHeight="1">
      <c r="A34" s="189"/>
      <c r="B34" s="197" t="s">
        <v>121</v>
      </c>
      <c r="C34" s="191"/>
      <c r="D34" s="192"/>
      <c r="E34" s="309"/>
      <c r="F34" s="196"/>
      <c r="G34" s="128"/>
      <c r="H34" s="79"/>
      <c r="I34" s="782"/>
      <c r="J34" s="782"/>
      <c r="K34" s="782"/>
      <c r="L34" s="217"/>
      <c r="M34" s="79"/>
      <c r="N34" s="503"/>
      <c r="O34" s="503"/>
      <c r="P34" s="503"/>
      <c r="Q34" s="179"/>
    </row>
    <row r="35" spans="1:17" ht="18" customHeight="1">
      <c r="A35" s="189">
        <v>22</v>
      </c>
      <c r="B35" s="705" t="s">
        <v>409</v>
      </c>
      <c r="C35" s="191">
        <v>4864845</v>
      </c>
      <c r="D35" s="190" t="s">
        <v>12</v>
      </c>
      <c r="E35" s="190" t="s">
        <v>354</v>
      </c>
      <c r="F35" s="196">
        <v>1000</v>
      </c>
      <c r="G35" s="434">
        <v>2685</v>
      </c>
      <c r="H35" s="435">
        <v>2012</v>
      </c>
      <c r="I35" s="767">
        <f>G35-H35</f>
        <v>673</v>
      </c>
      <c r="J35" s="767">
        <f t="shared" si="1"/>
        <v>673000</v>
      </c>
      <c r="K35" s="767">
        <f t="shared" si="2"/>
        <v>0.673</v>
      </c>
      <c r="L35" s="434">
        <v>73763</v>
      </c>
      <c r="M35" s="435">
        <v>73763</v>
      </c>
      <c r="N35" s="348">
        <f>L35-M35</f>
        <v>0</v>
      </c>
      <c r="O35" s="348">
        <f t="shared" si="4"/>
        <v>0</v>
      </c>
      <c r="P35" s="348">
        <f t="shared" si="5"/>
        <v>0</v>
      </c>
      <c r="Q35" s="704"/>
    </row>
    <row r="36" spans="1:17" ht="15">
      <c r="A36" s="189">
        <v>23</v>
      </c>
      <c r="B36" s="190" t="s">
        <v>188</v>
      </c>
      <c r="C36" s="191">
        <v>4864862</v>
      </c>
      <c r="D36" s="195" t="s">
        <v>12</v>
      </c>
      <c r="E36" s="309" t="s">
        <v>354</v>
      </c>
      <c r="F36" s="196">
        <v>1000</v>
      </c>
      <c r="G36" s="434">
        <v>12855</v>
      </c>
      <c r="H36" s="435">
        <v>12393</v>
      </c>
      <c r="I36" s="767">
        <f>G36-H36</f>
        <v>462</v>
      </c>
      <c r="J36" s="767">
        <f t="shared" si="1"/>
        <v>462000</v>
      </c>
      <c r="K36" s="767">
        <f t="shared" si="2"/>
        <v>0.462</v>
      </c>
      <c r="L36" s="434">
        <v>170</v>
      </c>
      <c r="M36" s="435">
        <v>170</v>
      </c>
      <c r="N36" s="348">
        <f>L36-M36</f>
        <v>0</v>
      </c>
      <c r="O36" s="348">
        <f t="shared" si="4"/>
        <v>0</v>
      </c>
      <c r="P36" s="348">
        <f t="shared" si="5"/>
        <v>0</v>
      </c>
      <c r="Q36" s="676"/>
    </row>
    <row r="37" spans="1:17" ht="18" customHeight="1">
      <c r="A37" s="189">
        <v>24</v>
      </c>
      <c r="B37" s="193" t="s">
        <v>189</v>
      </c>
      <c r="C37" s="191">
        <v>4865142</v>
      </c>
      <c r="D37" s="195" t="s">
        <v>12</v>
      </c>
      <c r="E37" s="309" t="s">
        <v>354</v>
      </c>
      <c r="F37" s="196">
        <v>500</v>
      </c>
      <c r="G37" s="431">
        <v>903717</v>
      </c>
      <c r="H37" s="432">
        <v>903457</v>
      </c>
      <c r="I37" s="782">
        <f>G37-H37</f>
        <v>260</v>
      </c>
      <c r="J37" s="782">
        <f t="shared" si="1"/>
        <v>130000</v>
      </c>
      <c r="K37" s="782">
        <f t="shared" si="2"/>
        <v>0.13</v>
      </c>
      <c r="L37" s="431">
        <v>54657</v>
      </c>
      <c r="M37" s="432">
        <v>54657</v>
      </c>
      <c r="N37" s="503">
        <f>L37-M37</f>
        <v>0</v>
      </c>
      <c r="O37" s="503">
        <f t="shared" si="4"/>
        <v>0</v>
      </c>
      <c r="P37" s="503">
        <f t="shared" si="5"/>
        <v>0</v>
      </c>
      <c r="Q37" s="676"/>
    </row>
    <row r="38" spans="1:17" s="707" customFormat="1" ht="18" customHeight="1">
      <c r="A38" s="189">
        <v>25</v>
      </c>
      <c r="B38" s="193" t="s">
        <v>417</v>
      </c>
      <c r="C38" s="191">
        <v>5128435</v>
      </c>
      <c r="D38" s="195" t="s">
        <v>12</v>
      </c>
      <c r="E38" s="309" t="s">
        <v>354</v>
      </c>
      <c r="F38" s="196">
        <v>400</v>
      </c>
      <c r="G38" s="434">
        <v>13582</v>
      </c>
      <c r="H38" s="435">
        <v>14841</v>
      </c>
      <c r="I38" s="767">
        <f>G38-H38</f>
        <v>-1259</v>
      </c>
      <c r="J38" s="767">
        <f>$F38*I38</f>
        <v>-503600</v>
      </c>
      <c r="K38" s="767">
        <f>J38/1000000</f>
        <v>-0.5036</v>
      </c>
      <c r="L38" s="434">
        <v>3081</v>
      </c>
      <c r="M38" s="435">
        <v>3137</v>
      </c>
      <c r="N38" s="348">
        <f>L38-M38</f>
        <v>-56</v>
      </c>
      <c r="O38" s="348">
        <f>$F38*N38</f>
        <v>-22400</v>
      </c>
      <c r="P38" s="348">
        <f>O38/1000000</f>
        <v>-0.0224</v>
      </c>
      <c r="Q38" s="710"/>
    </row>
    <row r="39" spans="1:17" ht="18" customHeight="1">
      <c r="A39" s="189"/>
      <c r="B39" s="198" t="s">
        <v>193</v>
      </c>
      <c r="C39" s="191"/>
      <c r="D39" s="195"/>
      <c r="E39" s="309"/>
      <c r="F39" s="196"/>
      <c r="G39" s="128"/>
      <c r="H39" s="79"/>
      <c r="I39" s="782"/>
      <c r="J39" s="782"/>
      <c r="K39" s="782"/>
      <c r="L39" s="217"/>
      <c r="M39" s="79"/>
      <c r="N39" s="503"/>
      <c r="O39" s="503"/>
      <c r="P39" s="503"/>
      <c r="Q39" s="674"/>
    </row>
    <row r="40" spans="1:17" ht="17.25" customHeight="1">
      <c r="A40" s="189">
        <v>25</v>
      </c>
      <c r="B40" s="190" t="s">
        <v>408</v>
      </c>
      <c r="C40" s="191">
        <v>4864892</v>
      </c>
      <c r="D40" s="195" t="s">
        <v>12</v>
      </c>
      <c r="E40" s="309" t="s">
        <v>354</v>
      </c>
      <c r="F40" s="196">
        <v>-500</v>
      </c>
      <c r="G40" s="434">
        <v>183</v>
      </c>
      <c r="H40" s="435">
        <v>183</v>
      </c>
      <c r="I40" s="767">
        <f>G40-H40</f>
        <v>0</v>
      </c>
      <c r="J40" s="767">
        <f t="shared" si="1"/>
        <v>0</v>
      </c>
      <c r="K40" s="767">
        <f t="shared" si="2"/>
        <v>0</v>
      </c>
      <c r="L40" s="434">
        <v>17120</v>
      </c>
      <c r="M40" s="435">
        <v>17120</v>
      </c>
      <c r="N40" s="348">
        <f>L40-M40</f>
        <v>0</v>
      </c>
      <c r="O40" s="348">
        <f t="shared" si="4"/>
        <v>0</v>
      </c>
      <c r="P40" s="348">
        <f t="shared" si="5"/>
        <v>0</v>
      </c>
      <c r="Q40" s="674"/>
    </row>
    <row r="41" spans="1:17" s="707" customFormat="1" ht="17.25" customHeight="1">
      <c r="A41" s="189">
        <v>26</v>
      </c>
      <c r="B41" s="190" t="s">
        <v>411</v>
      </c>
      <c r="C41" s="191">
        <v>4864826</v>
      </c>
      <c r="D41" s="195" t="s">
        <v>12</v>
      </c>
      <c r="E41" s="309" t="s">
        <v>354</v>
      </c>
      <c r="F41" s="194">
        <v>-83.3333333333333</v>
      </c>
      <c r="G41" s="434">
        <v>3106</v>
      </c>
      <c r="H41" s="435">
        <v>3106</v>
      </c>
      <c r="I41" s="767">
        <f>G41-H41</f>
        <v>0</v>
      </c>
      <c r="J41" s="767">
        <f t="shared" si="1"/>
        <v>0</v>
      </c>
      <c r="K41" s="767">
        <f t="shared" si="2"/>
        <v>0</v>
      </c>
      <c r="L41" s="434">
        <v>978921</v>
      </c>
      <c r="M41" s="435">
        <v>978921</v>
      </c>
      <c r="N41" s="348">
        <f>L41-M41</f>
        <v>0</v>
      </c>
      <c r="O41" s="348">
        <f t="shared" si="4"/>
        <v>0</v>
      </c>
      <c r="P41" s="348">
        <f t="shared" si="5"/>
        <v>0</v>
      </c>
      <c r="Q41" s="760"/>
    </row>
    <row r="42" spans="1:17" ht="17.25" customHeight="1">
      <c r="A42" s="189">
        <v>27</v>
      </c>
      <c r="B42" s="190" t="s">
        <v>121</v>
      </c>
      <c r="C42" s="191">
        <v>4864791</v>
      </c>
      <c r="D42" s="195" t="s">
        <v>12</v>
      </c>
      <c r="E42" s="309" t="s">
        <v>354</v>
      </c>
      <c r="F42" s="194">
        <v>-166.666666666667</v>
      </c>
      <c r="G42" s="434">
        <v>987618</v>
      </c>
      <c r="H42" s="435">
        <v>987618</v>
      </c>
      <c r="I42" s="767">
        <f>G42-H42</f>
        <v>0</v>
      </c>
      <c r="J42" s="767">
        <f t="shared" si="1"/>
        <v>0</v>
      </c>
      <c r="K42" s="767">
        <f t="shared" si="2"/>
        <v>0</v>
      </c>
      <c r="L42" s="434">
        <v>993182</v>
      </c>
      <c r="M42" s="435">
        <v>993182</v>
      </c>
      <c r="N42" s="348">
        <f>L42-M42</f>
        <v>0</v>
      </c>
      <c r="O42" s="348">
        <f t="shared" si="4"/>
        <v>0</v>
      </c>
      <c r="P42" s="348">
        <f t="shared" si="5"/>
        <v>0</v>
      </c>
      <c r="Q42" s="542"/>
    </row>
    <row r="43" spans="1:17" ht="16.5" customHeight="1" thickBot="1">
      <c r="A43" s="189"/>
      <c r="B43" s="696"/>
      <c r="C43" s="202"/>
      <c r="D43" s="204"/>
      <c r="E43" s="201"/>
      <c r="F43" s="697"/>
      <c r="G43" s="698"/>
      <c r="H43" s="698"/>
      <c r="I43" s="698"/>
      <c r="J43" s="698"/>
      <c r="K43" s="698"/>
      <c r="L43" s="698"/>
      <c r="M43" s="698"/>
      <c r="N43" s="797"/>
      <c r="O43" s="797"/>
      <c r="P43" s="797"/>
      <c r="Q43" s="694"/>
    </row>
    <row r="44" spans="1:17" ht="18" customHeight="1" thickTop="1">
      <c r="A44" s="188"/>
      <c r="B44" s="190"/>
      <c r="C44" s="191"/>
      <c r="D44" s="192"/>
      <c r="E44" s="309"/>
      <c r="F44" s="191"/>
      <c r="G44" s="191"/>
      <c r="H44" s="79"/>
      <c r="I44" s="79"/>
      <c r="J44" s="79"/>
      <c r="K44" s="79"/>
      <c r="L44" s="519"/>
      <c r="M44" s="79"/>
      <c r="N44" s="79"/>
      <c r="O44" s="79"/>
      <c r="P44" s="79"/>
      <c r="Q44" s="25"/>
    </row>
    <row r="45" spans="1:17" ht="21" customHeight="1" thickBot="1">
      <c r="A45" s="213"/>
      <c r="B45" s="526"/>
      <c r="C45" s="202"/>
      <c r="D45" s="204"/>
      <c r="E45" s="201"/>
      <c r="F45" s="202"/>
      <c r="G45" s="202"/>
      <c r="H45" s="89"/>
      <c r="I45" s="89"/>
      <c r="J45" s="89"/>
      <c r="K45" s="89"/>
      <c r="L45" s="89"/>
      <c r="M45" s="89"/>
      <c r="N45" s="89"/>
      <c r="O45" s="89"/>
      <c r="P45" s="89"/>
      <c r="Q45" s="216" t="str">
        <f>NDPL!Q1</f>
        <v>OCTOBER-2014</v>
      </c>
    </row>
    <row r="46" spans="1:17" ht="21.75" customHeight="1" thickTop="1">
      <c r="A46" s="186"/>
      <c r="B46" s="530" t="s">
        <v>356</v>
      </c>
      <c r="C46" s="191"/>
      <c r="D46" s="192"/>
      <c r="E46" s="309"/>
      <c r="F46" s="191"/>
      <c r="G46" s="531"/>
      <c r="H46" s="79"/>
      <c r="I46" s="79"/>
      <c r="J46" s="79"/>
      <c r="K46" s="79"/>
      <c r="L46" s="531"/>
      <c r="M46" s="79"/>
      <c r="N46" s="79"/>
      <c r="O46" s="79"/>
      <c r="P46" s="532"/>
      <c r="Q46" s="533"/>
    </row>
    <row r="47" spans="1:17" ht="21" customHeight="1">
      <c r="A47" s="189"/>
      <c r="B47" s="686" t="s">
        <v>401</v>
      </c>
      <c r="C47" s="191"/>
      <c r="D47" s="192"/>
      <c r="E47" s="309"/>
      <c r="F47" s="191"/>
      <c r="G47" s="128"/>
      <c r="H47" s="79"/>
      <c r="I47" s="79"/>
      <c r="J47" s="79"/>
      <c r="K47" s="79"/>
      <c r="L47" s="128"/>
      <c r="M47" s="79"/>
      <c r="N47" s="79"/>
      <c r="O47" s="79"/>
      <c r="P47" s="79"/>
      <c r="Q47" s="687"/>
    </row>
    <row r="48" spans="1:17" ht="15">
      <c r="A48" s="189">
        <v>26</v>
      </c>
      <c r="B48" s="190" t="s">
        <v>402</v>
      </c>
      <c r="C48" s="191">
        <v>5128418</v>
      </c>
      <c r="D48" s="195" t="s">
        <v>12</v>
      </c>
      <c r="E48" s="309" t="s">
        <v>354</v>
      </c>
      <c r="F48" s="191">
        <v>-1000</v>
      </c>
      <c r="G48" s="431">
        <v>980394</v>
      </c>
      <c r="H48" s="432">
        <v>982447</v>
      </c>
      <c r="I48" s="503">
        <f>G48-H48</f>
        <v>-2053</v>
      </c>
      <c r="J48" s="503">
        <f t="shared" si="1"/>
        <v>2053000</v>
      </c>
      <c r="K48" s="503">
        <f t="shared" si="2"/>
        <v>2.053</v>
      </c>
      <c r="L48" s="431">
        <v>978508</v>
      </c>
      <c r="M48" s="432">
        <v>978548</v>
      </c>
      <c r="N48" s="503">
        <f>L48-M48</f>
        <v>-40</v>
      </c>
      <c r="O48" s="503">
        <f t="shared" si="4"/>
        <v>40000</v>
      </c>
      <c r="P48" s="503">
        <f t="shared" si="5"/>
        <v>0.04</v>
      </c>
      <c r="Q48" s="688"/>
    </row>
    <row r="49" spans="1:17" ht="15">
      <c r="A49" s="189">
        <v>27</v>
      </c>
      <c r="B49" s="190" t="s">
        <v>413</v>
      </c>
      <c r="C49" s="191">
        <v>5128421</v>
      </c>
      <c r="D49" s="195" t="s">
        <v>12</v>
      </c>
      <c r="E49" s="309" t="s">
        <v>354</v>
      </c>
      <c r="F49" s="191">
        <v>-1000</v>
      </c>
      <c r="G49" s="431">
        <v>23</v>
      </c>
      <c r="H49" s="432">
        <v>23</v>
      </c>
      <c r="I49" s="503">
        <f>G49-H49</f>
        <v>0</v>
      </c>
      <c r="J49" s="503">
        <f>$F49*I49</f>
        <v>0</v>
      </c>
      <c r="K49" s="503">
        <f>J49/1000000</f>
        <v>0</v>
      </c>
      <c r="L49" s="431">
        <v>44</v>
      </c>
      <c r="M49" s="432">
        <v>44</v>
      </c>
      <c r="N49" s="503">
        <f>L49-M49</f>
        <v>0</v>
      </c>
      <c r="O49" s="503">
        <f>$F49*N49</f>
        <v>0</v>
      </c>
      <c r="P49" s="503">
        <f>O49/1000000</f>
        <v>0</v>
      </c>
      <c r="Q49" s="688"/>
    </row>
    <row r="50" spans="1:17" ht="15.75">
      <c r="A50" s="189"/>
      <c r="B50" s="686" t="s">
        <v>405</v>
      </c>
      <c r="C50" s="191"/>
      <c r="D50" s="195"/>
      <c r="E50" s="309"/>
      <c r="F50" s="191"/>
      <c r="G50" s="431"/>
      <c r="H50" s="432"/>
      <c r="I50" s="503"/>
      <c r="J50" s="503"/>
      <c r="K50" s="503"/>
      <c r="L50" s="431"/>
      <c r="M50" s="432"/>
      <c r="N50" s="503"/>
      <c r="O50" s="503"/>
      <c r="P50" s="503"/>
      <c r="Q50" s="688"/>
    </row>
    <row r="51" spans="1:17" ht="15">
      <c r="A51" s="189">
        <v>28</v>
      </c>
      <c r="B51" s="190" t="s">
        <v>402</v>
      </c>
      <c r="C51" s="191">
        <v>5128422</v>
      </c>
      <c r="D51" s="195" t="s">
        <v>12</v>
      </c>
      <c r="E51" s="309" t="s">
        <v>354</v>
      </c>
      <c r="F51" s="191">
        <v>-1000</v>
      </c>
      <c r="G51" s="431">
        <v>979111</v>
      </c>
      <c r="H51" s="432">
        <v>980203</v>
      </c>
      <c r="I51" s="503">
        <f>G51-H51</f>
        <v>-1092</v>
      </c>
      <c r="J51" s="503">
        <f t="shared" si="1"/>
        <v>1092000</v>
      </c>
      <c r="K51" s="503">
        <f t="shared" si="2"/>
        <v>1.092</v>
      </c>
      <c r="L51" s="431">
        <v>984585</v>
      </c>
      <c r="M51" s="432">
        <v>984593</v>
      </c>
      <c r="N51" s="503">
        <f>L51-M51</f>
        <v>-8</v>
      </c>
      <c r="O51" s="503">
        <f t="shared" si="4"/>
        <v>8000</v>
      </c>
      <c r="P51" s="503">
        <f t="shared" si="5"/>
        <v>0.008</v>
      </c>
      <c r="Q51" s="688"/>
    </row>
    <row r="52" spans="1:17" ht="15">
      <c r="A52" s="189">
        <v>29</v>
      </c>
      <c r="B52" s="190" t="s">
        <v>413</v>
      </c>
      <c r="C52" s="191">
        <v>5128428</v>
      </c>
      <c r="D52" s="195" t="s">
        <v>12</v>
      </c>
      <c r="E52" s="309" t="s">
        <v>354</v>
      </c>
      <c r="F52" s="191">
        <v>-1000</v>
      </c>
      <c r="G52" s="431">
        <v>994636</v>
      </c>
      <c r="H52" s="432">
        <v>995766</v>
      </c>
      <c r="I52" s="503">
        <f>G52-H52</f>
        <v>-1130</v>
      </c>
      <c r="J52" s="503">
        <f>$F52*I52</f>
        <v>1130000</v>
      </c>
      <c r="K52" s="503">
        <f>J52/1000000</f>
        <v>1.13</v>
      </c>
      <c r="L52" s="431">
        <v>996400</v>
      </c>
      <c r="M52" s="432">
        <v>996407</v>
      </c>
      <c r="N52" s="503">
        <f>L52-M52</f>
        <v>-7</v>
      </c>
      <c r="O52" s="503">
        <f>$F52*N52</f>
        <v>7000</v>
      </c>
      <c r="P52" s="503">
        <f>O52/1000000</f>
        <v>0.007</v>
      </c>
      <c r="Q52" s="688"/>
    </row>
    <row r="53" spans="1:17" ht="18" customHeight="1">
      <c r="A53" s="189"/>
      <c r="B53" s="197" t="s">
        <v>194</v>
      </c>
      <c r="C53" s="191"/>
      <c r="D53" s="192"/>
      <c r="E53" s="309"/>
      <c r="F53" s="196"/>
      <c r="G53" s="128"/>
      <c r="H53" s="79"/>
      <c r="I53" s="782"/>
      <c r="J53" s="782"/>
      <c r="K53" s="782"/>
      <c r="L53" s="217"/>
      <c r="M53" s="79"/>
      <c r="N53" s="782"/>
      <c r="O53" s="782"/>
      <c r="P53" s="782"/>
      <c r="Q53" s="179"/>
    </row>
    <row r="54" spans="1:17" ht="25.5">
      <c r="A54" s="189">
        <v>30</v>
      </c>
      <c r="B54" s="199" t="s">
        <v>218</v>
      </c>
      <c r="C54" s="191">
        <v>4865133</v>
      </c>
      <c r="D54" s="195" t="s">
        <v>12</v>
      </c>
      <c r="E54" s="309" t="s">
        <v>354</v>
      </c>
      <c r="F54" s="196">
        <v>100</v>
      </c>
      <c r="G54" s="431">
        <v>311915</v>
      </c>
      <c r="H54" s="432">
        <v>305990</v>
      </c>
      <c r="I54" s="503">
        <f>G54-H54</f>
        <v>5925</v>
      </c>
      <c r="J54" s="503">
        <f t="shared" si="1"/>
        <v>592500</v>
      </c>
      <c r="K54" s="503">
        <f t="shared" si="2"/>
        <v>0.5925</v>
      </c>
      <c r="L54" s="431">
        <v>48566</v>
      </c>
      <c r="M54" s="432">
        <v>48566</v>
      </c>
      <c r="N54" s="503">
        <f>L54-M54</f>
        <v>0</v>
      </c>
      <c r="O54" s="503">
        <f t="shared" si="4"/>
        <v>0</v>
      </c>
      <c r="P54" s="503">
        <f t="shared" si="5"/>
        <v>0</v>
      </c>
      <c r="Q54" s="179"/>
    </row>
    <row r="55" spans="1:17" ht="18" customHeight="1">
      <c r="A55" s="189"/>
      <c r="B55" s="197" t="s">
        <v>196</v>
      </c>
      <c r="C55" s="191"/>
      <c r="D55" s="195"/>
      <c r="E55" s="309"/>
      <c r="F55" s="196"/>
      <c r="G55" s="128"/>
      <c r="H55" s="79"/>
      <c r="I55" s="503"/>
      <c r="J55" s="503"/>
      <c r="K55" s="503"/>
      <c r="L55" s="217"/>
      <c r="M55" s="79"/>
      <c r="N55" s="503"/>
      <c r="O55" s="503"/>
      <c r="P55" s="503"/>
      <c r="Q55" s="179"/>
    </row>
    <row r="56" spans="1:17" ht="18" customHeight="1">
      <c r="A56" s="189">
        <v>31</v>
      </c>
      <c r="B56" s="190" t="s">
        <v>183</v>
      </c>
      <c r="C56" s="191">
        <v>4865076</v>
      </c>
      <c r="D56" s="195" t="s">
        <v>12</v>
      </c>
      <c r="E56" s="309" t="s">
        <v>354</v>
      </c>
      <c r="F56" s="196">
        <v>100</v>
      </c>
      <c r="G56" s="431">
        <v>3934</v>
      </c>
      <c r="H56" s="432">
        <v>3944</v>
      </c>
      <c r="I56" s="503">
        <f>G56-H56</f>
        <v>-10</v>
      </c>
      <c r="J56" s="503">
        <f t="shared" si="1"/>
        <v>-1000</v>
      </c>
      <c r="K56" s="503">
        <f t="shared" si="2"/>
        <v>-0.001</v>
      </c>
      <c r="L56" s="431">
        <v>21091</v>
      </c>
      <c r="M56" s="432">
        <v>20837</v>
      </c>
      <c r="N56" s="503">
        <f>L56-M56</f>
        <v>254</v>
      </c>
      <c r="O56" s="503">
        <f t="shared" si="4"/>
        <v>25400</v>
      </c>
      <c r="P56" s="503">
        <f t="shared" si="5"/>
        <v>0.0254</v>
      </c>
      <c r="Q56" s="179"/>
    </row>
    <row r="57" spans="1:17" ht="18" customHeight="1">
      <c r="A57" s="189">
        <v>32</v>
      </c>
      <c r="B57" s="193" t="s">
        <v>197</v>
      </c>
      <c r="C57" s="191">
        <v>4865077</v>
      </c>
      <c r="D57" s="195" t="s">
        <v>12</v>
      </c>
      <c r="E57" s="309" t="s">
        <v>354</v>
      </c>
      <c r="F57" s="196">
        <v>100</v>
      </c>
      <c r="G57" s="128"/>
      <c r="H57" s="79"/>
      <c r="I57" s="503">
        <f>G57-H57</f>
        <v>0</v>
      </c>
      <c r="J57" s="503">
        <f t="shared" si="1"/>
        <v>0</v>
      </c>
      <c r="K57" s="503">
        <f t="shared" si="2"/>
        <v>0</v>
      </c>
      <c r="L57" s="520"/>
      <c r="M57" s="79"/>
      <c r="N57" s="503">
        <f>L57-M57</f>
        <v>0</v>
      </c>
      <c r="O57" s="503">
        <f t="shared" si="4"/>
        <v>0</v>
      </c>
      <c r="P57" s="503">
        <f t="shared" si="5"/>
        <v>0</v>
      </c>
      <c r="Q57" s="179"/>
    </row>
    <row r="58" spans="1:17" ht="18" customHeight="1">
      <c r="A58" s="189"/>
      <c r="B58" s="197" t="s">
        <v>173</v>
      </c>
      <c r="C58" s="191"/>
      <c r="D58" s="195"/>
      <c r="E58" s="309"/>
      <c r="F58" s="196"/>
      <c r="G58" s="128"/>
      <c r="H58" s="79"/>
      <c r="I58" s="503"/>
      <c r="J58" s="503"/>
      <c r="K58" s="503"/>
      <c r="L58" s="217"/>
      <c r="M58" s="79"/>
      <c r="N58" s="503"/>
      <c r="O58" s="503"/>
      <c r="P58" s="503"/>
      <c r="Q58" s="179"/>
    </row>
    <row r="59" spans="1:17" ht="18" customHeight="1">
      <c r="A59" s="189">
        <v>33</v>
      </c>
      <c r="B59" s="190" t="s">
        <v>190</v>
      </c>
      <c r="C59" s="191">
        <v>4865093</v>
      </c>
      <c r="D59" s="195" t="s">
        <v>12</v>
      </c>
      <c r="E59" s="309" t="s">
        <v>354</v>
      </c>
      <c r="F59" s="196">
        <v>100</v>
      </c>
      <c r="G59" s="431">
        <v>66913</v>
      </c>
      <c r="H59" s="432">
        <v>65317</v>
      </c>
      <c r="I59" s="503">
        <f>G59-H59</f>
        <v>1596</v>
      </c>
      <c r="J59" s="503">
        <f t="shared" si="1"/>
        <v>159600</v>
      </c>
      <c r="K59" s="503">
        <f t="shared" si="2"/>
        <v>0.1596</v>
      </c>
      <c r="L59" s="431">
        <v>65290</v>
      </c>
      <c r="M59" s="432">
        <v>65005</v>
      </c>
      <c r="N59" s="503">
        <f>L59-M59</f>
        <v>285</v>
      </c>
      <c r="O59" s="503">
        <f t="shared" si="4"/>
        <v>28500</v>
      </c>
      <c r="P59" s="503">
        <f t="shared" si="5"/>
        <v>0.0285</v>
      </c>
      <c r="Q59" s="179"/>
    </row>
    <row r="60" spans="1:17" ht="19.5" customHeight="1">
      <c r="A60" s="189">
        <v>34</v>
      </c>
      <c r="B60" s="193" t="s">
        <v>191</v>
      </c>
      <c r="C60" s="191">
        <v>4865094</v>
      </c>
      <c r="D60" s="195" t="s">
        <v>12</v>
      </c>
      <c r="E60" s="309" t="s">
        <v>354</v>
      </c>
      <c r="F60" s="196">
        <v>100</v>
      </c>
      <c r="G60" s="431">
        <v>65079</v>
      </c>
      <c r="H60" s="432">
        <v>63784</v>
      </c>
      <c r="I60" s="503">
        <f>G60-H60</f>
        <v>1295</v>
      </c>
      <c r="J60" s="503">
        <f t="shared" si="1"/>
        <v>129500</v>
      </c>
      <c r="K60" s="503">
        <f t="shared" si="2"/>
        <v>0.1295</v>
      </c>
      <c r="L60" s="431">
        <v>63750</v>
      </c>
      <c r="M60" s="432">
        <v>63258</v>
      </c>
      <c r="N60" s="503">
        <f>L60-M60</f>
        <v>492</v>
      </c>
      <c r="O60" s="503">
        <f t="shared" si="4"/>
        <v>49200</v>
      </c>
      <c r="P60" s="503">
        <f t="shared" si="5"/>
        <v>0.0492</v>
      </c>
      <c r="Q60" s="179"/>
    </row>
    <row r="61" spans="1:17" ht="25.5">
      <c r="A61" s="189">
        <v>35</v>
      </c>
      <c r="B61" s="199" t="s">
        <v>217</v>
      </c>
      <c r="C61" s="191">
        <v>4865144</v>
      </c>
      <c r="D61" s="195" t="s">
        <v>12</v>
      </c>
      <c r="E61" s="309" t="s">
        <v>354</v>
      </c>
      <c r="F61" s="196">
        <v>200</v>
      </c>
      <c r="G61" s="670">
        <v>86634</v>
      </c>
      <c r="H61" s="671">
        <v>85705</v>
      </c>
      <c r="I61" s="782">
        <f>G61-H61</f>
        <v>929</v>
      </c>
      <c r="J61" s="782">
        <f t="shared" si="1"/>
        <v>185800</v>
      </c>
      <c r="K61" s="782">
        <f t="shared" si="2"/>
        <v>0.1858</v>
      </c>
      <c r="L61" s="670">
        <v>118057</v>
      </c>
      <c r="M61" s="671">
        <v>117598</v>
      </c>
      <c r="N61" s="782">
        <f>L61-M61</f>
        <v>459</v>
      </c>
      <c r="O61" s="782">
        <f t="shared" si="4"/>
        <v>91800</v>
      </c>
      <c r="P61" s="782">
        <f t="shared" si="5"/>
        <v>0.0918</v>
      </c>
      <c r="Q61" s="672"/>
    </row>
    <row r="62" spans="1:17" ht="19.5" customHeight="1">
      <c r="A62" s="189"/>
      <c r="B62" s="197" t="s">
        <v>183</v>
      </c>
      <c r="C62" s="191"/>
      <c r="D62" s="195"/>
      <c r="E62" s="192"/>
      <c r="F62" s="196"/>
      <c r="G62" s="431"/>
      <c r="H62" s="432"/>
      <c r="I62" s="503"/>
      <c r="J62" s="503"/>
      <c r="K62" s="503"/>
      <c r="L62" s="217"/>
      <c r="M62" s="79"/>
      <c r="N62" s="503"/>
      <c r="O62" s="503"/>
      <c r="P62" s="503"/>
      <c r="Q62" s="179"/>
    </row>
    <row r="63" spans="1:17" ht="15">
      <c r="A63" s="189">
        <v>36</v>
      </c>
      <c r="B63" s="190" t="s">
        <v>184</v>
      </c>
      <c r="C63" s="191">
        <v>4865143</v>
      </c>
      <c r="D63" s="195" t="s">
        <v>12</v>
      </c>
      <c r="E63" s="192" t="s">
        <v>13</v>
      </c>
      <c r="F63" s="196">
        <v>100</v>
      </c>
      <c r="G63" s="431">
        <v>49092</v>
      </c>
      <c r="H63" s="432">
        <v>44871</v>
      </c>
      <c r="I63" s="503">
        <f>G63-H63</f>
        <v>4221</v>
      </c>
      <c r="J63" s="503">
        <f t="shared" si="1"/>
        <v>422100</v>
      </c>
      <c r="K63" s="503">
        <f t="shared" si="2"/>
        <v>0.4221</v>
      </c>
      <c r="L63" s="431">
        <v>909270</v>
      </c>
      <c r="M63" s="432">
        <v>909265</v>
      </c>
      <c r="N63" s="503">
        <f>L63-M63</f>
        <v>5</v>
      </c>
      <c r="O63" s="503">
        <f t="shared" si="4"/>
        <v>500</v>
      </c>
      <c r="P63" s="503">
        <f t="shared" si="5"/>
        <v>0.0005</v>
      </c>
      <c r="Q63" s="563"/>
    </row>
    <row r="64" spans="1:20" ht="18" customHeight="1" thickBot="1">
      <c r="A64" s="200"/>
      <c r="B64" s="201"/>
      <c r="C64" s="202"/>
      <c r="D64" s="203"/>
      <c r="E64" s="204"/>
      <c r="F64" s="205"/>
      <c r="G64" s="206"/>
      <c r="H64" s="207"/>
      <c r="I64" s="208"/>
      <c r="J64" s="208"/>
      <c r="K64" s="208"/>
      <c r="L64" s="209"/>
      <c r="M64" s="207"/>
      <c r="N64" s="208"/>
      <c r="O64" s="208"/>
      <c r="P64" s="208"/>
      <c r="Q64" s="211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15" t="s">
        <v>374</v>
      </c>
      <c r="G66" s="19"/>
      <c r="H66" s="19"/>
      <c r="I66" s="56" t="s">
        <v>406</v>
      </c>
      <c r="J66" s="19"/>
      <c r="K66" s="19"/>
      <c r="L66" s="19"/>
      <c r="M66" s="19"/>
      <c r="N66" s="56" t="s">
        <v>407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01/11/2014</v>
      </c>
      <c r="H67" s="39" t="str">
        <f>H5</f>
        <v>INTIAL READING 01/10/2014</v>
      </c>
      <c r="I67" s="39" t="s">
        <v>4</v>
      </c>
      <c r="J67" s="39" t="s">
        <v>5</v>
      </c>
      <c r="K67" s="39" t="s">
        <v>6</v>
      </c>
      <c r="L67" s="41" t="str">
        <f>G67</f>
        <v>FINAL READING 01/11/2014</v>
      </c>
      <c r="M67" s="39" t="str">
        <f>H67</f>
        <v>INTIAL READING 01/10/2014</v>
      </c>
      <c r="N67" s="39" t="s">
        <v>4</v>
      </c>
      <c r="O67" s="39" t="s">
        <v>5</v>
      </c>
      <c r="P67" s="39" t="s">
        <v>6</v>
      </c>
      <c r="Q67" s="212" t="s">
        <v>317</v>
      </c>
      <c r="R67" s="93"/>
      <c r="S67" s="93"/>
      <c r="T67" s="93"/>
    </row>
    <row r="68" spans="1:20" ht="15.75" customHeight="1" thickTop="1">
      <c r="A68" s="534"/>
      <c r="B68" s="535"/>
      <c r="C68" s="535"/>
      <c r="D68" s="535"/>
      <c r="E68" s="535"/>
      <c r="F68" s="538"/>
      <c r="G68" s="535"/>
      <c r="H68" s="535"/>
      <c r="I68" s="535"/>
      <c r="J68" s="535"/>
      <c r="K68" s="538"/>
      <c r="L68" s="535"/>
      <c r="M68" s="535"/>
      <c r="N68" s="535"/>
      <c r="O68" s="535"/>
      <c r="P68" s="535"/>
      <c r="Q68" s="541"/>
      <c r="R68" s="93"/>
      <c r="S68" s="93"/>
      <c r="T68" s="93"/>
    </row>
    <row r="69" spans="1:20" ht="15.75" customHeight="1">
      <c r="A69" s="536"/>
      <c r="B69" s="388" t="s">
        <v>371</v>
      </c>
      <c r="C69" s="425"/>
      <c r="D69" s="451"/>
      <c r="E69" s="415"/>
      <c r="F69" s="196"/>
      <c r="G69" s="537"/>
      <c r="H69" s="537"/>
      <c r="I69" s="537"/>
      <c r="J69" s="537"/>
      <c r="K69" s="537"/>
      <c r="L69" s="536"/>
      <c r="M69" s="537"/>
      <c r="N69" s="537"/>
      <c r="O69" s="537"/>
      <c r="P69" s="537"/>
      <c r="Q69" s="542"/>
      <c r="R69" s="93"/>
      <c r="S69" s="93"/>
      <c r="T69" s="93"/>
    </row>
    <row r="70" spans="1:20" s="707" customFormat="1" ht="15.75" customHeight="1">
      <c r="A70" s="189">
        <v>1</v>
      </c>
      <c r="B70" s="190" t="s">
        <v>372</v>
      </c>
      <c r="C70" s="191">
        <v>4902555</v>
      </c>
      <c r="D70" s="451" t="s">
        <v>12</v>
      </c>
      <c r="E70" s="415" t="s">
        <v>354</v>
      </c>
      <c r="F70" s="196">
        <v>-75</v>
      </c>
      <c r="G70" s="434">
        <v>268</v>
      </c>
      <c r="H70" s="435">
        <v>382</v>
      </c>
      <c r="I70" s="348">
        <f>G70-H70</f>
        <v>-114</v>
      </c>
      <c r="J70" s="348">
        <f>$F70*I70</f>
        <v>8550</v>
      </c>
      <c r="K70" s="348">
        <f>J70/1000000</f>
        <v>0.00855</v>
      </c>
      <c r="L70" s="347">
        <v>1954</v>
      </c>
      <c r="M70" s="348">
        <v>1955</v>
      </c>
      <c r="N70" s="348">
        <f>L70-M70</f>
        <v>-1</v>
      </c>
      <c r="O70" s="348">
        <f>$F70*N70</f>
        <v>75</v>
      </c>
      <c r="P70" s="348">
        <f>O70/1000000</f>
        <v>7.5E-05</v>
      </c>
      <c r="Q70" s="760"/>
      <c r="R70" s="111"/>
      <c r="S70" s="111"/>
      <c r="T70" s="111"/>
    </row>
    <row r="71" spans="1:20" ht="15.75" customHeight="1">
      <c r="A71" s="540">
        <v>2</v>
      </c>
      <c r="B71" s="190" t="s">
        <v>373</v>
      </c>
      <c r="C71" s="191">
        <v>4902587</v>
      </c>
      <c r="D71" s="451" t="s">
        <v>12</v>
      </c>
      <c r="E71" s="415" t="s">
        <v>354</v>
      </c>
      <c r="F71" s="196">
        <v>-100</v>
      </c>
      <c r="G71" s="431">
        <v>10801</v>
      </c>
      <c r="H71" s="432">
        <v>10278</v>
      </c>
      <c r="I71" s="503">
        <f>G71-H71</f>
        <v>523</v>
      </c>
      <c r="J71" s="503">
        <f>$F71*I71</f>
        <v>-52300</v>
      </c>
      <c r="K71" s="503">
        <f>J71/1000000</f>
        <v>-0.0523</v>
      </c>
      <c r="L71" s="504">
        <v>26588</v>
      </c>
      <c r="M71" s="503">
        <v>26578</v>
      </c>
      <c r="N71" s="503">
        <f>L71-M71</f>
        <v>10</v>
      </c>
      <c r="O71" s="503">
        <f>$F71*N71</f>
        <v>-1000</v>
      </c>
      <c r="P71" s="503">
        <f>O71/1000000</f>
        <v>-0.001</v>
      </c>
      <c r="Q71" s="542"/>
      <c r="R71" s="93"/>
      <c r="S71" s="93"/>
      <c r="T71" s="93"/>
    </row>
    <row r="72" spans="1:20" ht="15.75" customHeight="1" thickBot="1">
      <c r="A72" s="209"/>
      <c r="B72" s="207"/>
      <c r="C72" s="207"/>
      <c r="D72" s="207"/>
      <c r="E72" s="207"/>
      <c r="F72" s="539"/>
      <c r="G72" s="207"/>
      <c r="H72" s="207"/>
      <c r="I72" s="207"/>
      <c r="J72" s="207"/>
      <c r="K72" s="539"/>
      <c r="L72" s="207"/>
      <c r="M72" s="207"/>
      <c r="N72" s="207"/>
      <c r="O72" s="207"/>
      <c r="P72" s="207"/>
      <c r="Q72" s="211"/>
      <c r="R72" s="93"/>
      <c r="S72" s="93"/>
      <c r="T72" s="93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0" t="s">
        <v>346</v>
      </c>
      <c r="B75" s="90"/>
      <c r="C75" s="91"/>
      <c r="D75" s="90"/>
      <c r="E75" s="90"/>
      <c r="F75" s="90"/>
      <c r="G75" s="90"/>
      <c r="H75" s="90"/>
      <c r="I75" s="90"/>
      <c r="J75" s="90"/>
      <c r="K75" s="660">
        <f>SUM(K9:K64)+SUM(K70:K72)-K33</f>
        <v>6.537350000000001</v>
      </c>
      <c r="L75" s="661"/>
      <c r="M75" s="661"/>
      <c r="N75" s="661"/>
      <c r="O75" s="661"/>
      <c r="P75" s="660">
        <f>SUM(P9:P64)+SUM(P70:P72)-P33</f>
        <v>1.2730750000000002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5"/>
      <c r="D79" s="90"/>
      <c r="E79" s="90"/>
      <c r="F79" s="90"/>
      <c r="G79" s="90"/>
      <c r="H79" s="90"/>
      <c r="I79" s="90"/>
      <c r="J79" s="297"/>
      <c r="K79" s="314" t="s">
        <v>347</v>
      </c>
      <c r="L79" s="90"/>
      <c r="M79" s="90"/>
      <c r="N79" s="90"/>
      <c r="O79" s="90"/>
      <c r="P79" s="314" t="s">
        <v>348</v>
      </c>
    </row>
    <row r="80" spans="1:17" ht="20.25">
      <c r="A80" s="292"/>
      <c r="B80" s="293"/>
      <c r="C80" s="210"/>
      <c r="D80" s="57"/>
      <c r="E80" s="57"/>
      <c r="F80" s="57"/>
      <c r="G80" s="57"/>
      <c r="H80" s="57"/>
      <c r="I80" s="57"/>
      <c r="J80" s="294"/>
      <c r="K80" s="293"/>
      <c r="L80" s="293"/>
      <c r="M80" s="293"/>
      <c r="N80" s="293"/>
      <c r="O80" s="293"/>
      <c r="P80" s="293"/>
      <c r="Q80" s="58"/>
    </row>
    <row r="81" spans="1:17" ht="20.25">
      <c r="A81" s="296"/>
      <c r="B81" s="210" t="s">
        <v>344</v>
      </c>
      <c r="C81" s="210"/>
      <c r="D81" s="287"/>
      <c r="E81" s="287"/>
      <c r="F81" s="287"/>
      <c r="G81" s="287"/>
      <c r="H81" s="287"/>
      <c r="I81" s="287"/>
      <c r="J81" s="287"/>
      <c r="K81" s="662">
        <f>K75</f>
        <v>6.537350000000001</v>
      </c>
      <c r="L81" s="663"/>
      <c r="M81" s="663"/>
      <c r="N81" s="663"/>
      <c r="O81" s="663"/>
      <c r="P81" s="662">
        <f>P75</f>
        <v>1.2730750000000002</v>
      </c>
      <c r="Q81" s="59"/>
    </row>
    <row r="82" spans="1:17" ht="20.25">
      <c r="A82" s="296"/>
      <c r="B82" s="210"/>
      <c r="C82" s="210"/>
      <c r="D82" s="287"/>
      <c r="E82" s="287"/>
      <c r="F82" s="287"/>
      <c r="G82" s="287"/>
      <c r="H82" s="287"/>
      <c r="I82" s="289"/>
      <c r="J82" s="129"/>
      <c r="K82" s="78"/>
      <c r="L82" s="78"/>
      <c r="M82" s="78"/>
      <c r="N82" s="78"/>
      <c r="O82" s="78"/>
      <c r="P82" s="78"/>
      <c r="Q82" s="59"/>
    </row>
    <row r="83" spans="1:17" ht="20.25">
      <c r="A83" s="296"/>
      <c r="B83" s="210" t="s">
        <v>337</v>
      </c>
      <c r="C83" s="210"/>
      <c r="D83" s="287"/>
      <c r="E83" s="287"/>
      <c r="F83" s="287"/>
      <c r="G83" s="287"/>
      <c r="H83" s="287"/>
      <c r="I83" s="287"/>
      <c r="J83" s="287"/>
      <c r="K83" s="662">
        <f>'STEPPED UP GENCO'!K46</f>
        <v>0.0958399013</v>
      </c>
      <c r="L83" s="662"/>
      <c r="M83" s="662"/>
      <c r="N83" s="662"/>
      <c r="O83" s="662"/>
      <c r="P83" s="662">
        <f>'STEPPED UP GENCO'!P46</f>
        <v>-0.34615532599999993</v>
      </c>
      <c r="Q83" s="59"/>
    </row>
    <row r="84" spans="1:17" ht="20.25">
      <c r="A84" s="296"/>
      <c r="B84" s="210"/>
      <c r="C84" s="210"/>
      <c r="D84" s="290"/>
      <c r="E84" s="290"/>
      <c r="F84" s="290"/>
      <c r="G84" s="290"/>
      <c r="H84" s="290"/>
      <c r="I84" s="291"/>
      <c r="J84" s="286"/>
      <c r="K84" s="19"/>
      <c r="L84" s="19"/>
      <c r="M84" s="19"/>
      <c r="N84" s="19"/>
      <c r="O84" s="19"/>
      <c r="P84" s="19"/>
      <c r="Q84" s="59"/>
    </row>
    <row r="85" spans="1:17" ht="20.25">
      <c r="A85" s="296"/>
      <c r="B85" s="210" t="s">
        <v>345</v>
      </c>
      <c r="C85" s="210"/>
      <c r="D85" s="19"/>
      <c r="E85" s="19"/>
      <c r="F85" s="19"/>
      <c r="G85" s="19"/>
      <c r="H85" s="19"/>
      <c r="I85" s="19"/>
      <c r="J85" s="19"/>
      <c r="K85" s="299">
        <f>SUM(K81:K84)</f>
        <v>6.633189901300001</v>
      </c>
      <c r="L85" s="19"/>
      <c r="M85" s="19"/>
      <c r="N85" s="19"/>
      <c r="O85" s="19"/>
      <c r="P85" s="494">
        <f>SUM(P81:P84)</f>
        <v>0.9269196740000003</v>
      </c>
      <c r="Q85" s="59"/>
    </row>
    <row r="86" spans="1:17" ht="20.25">
      <c r="A86" s="274"/>
      <c r="B86" s="19"/>
      <c r="C86" s="21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5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28">
      <selection activeCell="P40" sqref="P4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6" width="18.281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5" t="str">
        <f>NDPL!Q1</f>
        <v>OCTOBER-2014</v>
      </c>
      <c r="Q2" s="345"/>
    </row>
    <row r="3" ht="23.25">
      <c r="A3" s="221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01/11/2014</v>
      </c>
      <c r="H5" s="39" t="str">
        <f>NDPL!H5</f>
        <v>INTIAL READING 01/10/2014</v>
      </c>
      <c r="I5" s="39" t="s">
        <v>4</v>
      </c>
      <c r="J5" s="39" t="s">
        <v>5</v>
      </c>
      <c r="K5" s="39" t="s">
        <v>6</v>
      </c>
      <c r="L5" s="41" t="str">
        <f>NDPL!G5</f>
        <v>FINAL READING 01/11/2014</v>
      </c>
      <c r="M5" s="39" t="str">
        <f>NDPL!H5</f>
        <v>INTIAL READING 01/10/2014</v>
      </c>
      <c r="N5" s="39" t="s">
        <v>4</v>
      </c>
      <c r="O5" s="39" t="s">
        <v>5</v>
      </c>
      <c r="P5" s="39" t="s">
        <v>6</v>
      </c>
      <c r="Q5" s="212" t="s">
        <v>317</v>
      </c>
    </row>
    <row r="6" ht="14.25" thickBot="1" thickTop="1"/>
    <row r="7" spans="1:17" ht="24" customHeight="1" thickTop="1">
      <c r="A7" s="585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37"/>
      <c r="L7" s="566"/>
      <c r="M7" s="519"/>
      <c r="N7" s="72"/>
      <c r="O7" s="72"/>
      <c r="P7" s="648"/>
      <c r="Q7" s="178"/>
    </row>
    <row r="8" spans="1:17" ht="24" customHeight="1">
      <c r="A8" s="324" t="s">
        <v>222</v>
      </c>
      <c r="B8" s="220"/>
      <c r="C8" s="220"/>
      <c r="D8" s="220"/>
      <c r="E8" s="220"/>
      <c r="F8" s="220"/>
      <c r="G8" s="127"/>
      <c r="H8" s="78"/>
      <c r="I8" s="79"/>
      <c r="J8" s="79"/>
      <c r="K8" s="638"/>
      <c r="L8" s="217"/>
      <c r="M8" s="79"/>
      <c r="N8" s="79"/>
      <c r="O8" s="79"/>
      <c r="P8" s="649"/>
      <c r="Q8" s="179"/>
    </row>
    <row r="9" spans="1:17" ht="24" customHeight="1">
      <c r="A9" s="584" t="s">
        <v>223</v>
      </c>
      <c r="B9" s="220"/>
      <c r="C9" s="220"/>
      <c r="D9" s="220"/>
      <c r="E9" s="220"/>
      <c r="F9" s="220"/>
      <c r="G9" s="127"/>
      <c r="H9" s="78"/>
      <c r="I9" s="79"/>
      <c r="J9" s="79"/>
      <c r="K9" s="638"/>
      <c r="L9" s="217"/>
      <c r="M9" s="79"/>
      <c r="N9" s="79"/>
      <c r="O9" s="79"/>
      <c r="P9" s="649"/>
      <c r="Q9" s="179"/>
    </row>
    <row r="10" spans="1:17" ht="24" customHeight="1">
      <c r="A10" s="323">
        <v>1</v>
      </c>
      <c r="B10" s="326" t="s">
        <v>241</v>
      </c>
      <c r="C10" s="573">
        <v>4864848</v>
      </c>
      <c r="D10" s="328" t="s">
        <v>12</v>
      </c>
      <c r="E10" s="327" t="s">
        <v>354</v>
      </c>
      <c r="F10" s="328">
        <v>1000</v>
      </c>
      <c r="G10" s="610">
        <v>1357</v>
      </c>
      <c r="H10" s="611">
        <v>1357</v>
      </c>
      <c r="I10" s="579">
        <f aca="true" t="shared" si="0" ref="I10:I15">G10-H10</f>
        <v>0</v>
      </c>
      <c r="J10" s="579">
        <f aca="true" t="shared" si="1" ref="J10:J34">$F10*I10</f>
        <v>0</v>
      </c>
      <c r="K10" s="639">
        <f aca="true" t="shared" si="2" ref="K10:K34">J10/1000000</f>
        <v>0</v>
      </c>
      <c r="L10" s="610">
        <v>27552</v>
      </c>
      <c r="M10" s="611">
        <v>27273</v>
      </c>
      <c r="N10" s="579">
        <f aca="true" t="shared" si="3" ref="N10:N15">L10-M10</f>
        <v>279</v>
      </c>
      <c r="O10" s="579">
        <f aca="true" t="shared" si="4" ref="O10:O34">$F10*N10</f>
        <v>279000</v>
      </c>
      <c r="P10" s="650">
        <f aca="true" t="shared" si="5" ref="P10:P34">O10/1000000</f>
        <v>0.279</v>
      </c>
      <c r="Q10" s="179"/>
    </row>
    <row r="11" spans="1:17" ht="24" customHeight="1">
      <c r="A11" s="323">
        <v>2</v>
      </c>
      <c r="B11" s="326" t="s">
        <v>242</v>
      </c>
      <c r="C11" s="573">
        <v>4864849</v>
      </c>
      <c r="D11" s="328" t="s">
        <v>12</v>
      </c>
      <c r="E11" s="327" t="s">
        <v>354</v>
      </c>
      <c r="F11" s="328">
        <v>1000</v>
      </c>
      <c r="G11" s="610">
        <v>972</v>
      </c>
      <c r="H11" s="611">
        <v>972</v>
      </c>
      <c r="I11" s="579">
        <f t="shared" si="0"/>
        <v>0</v>
      </c>
      <c r="J11" s="579">
        <f t="shared" si="1"/>
        <v>0</v>
      </c>
      <c r="K11" s="639">
        <f t="shared" si="2"/>
        <v>0</v>
      </c>
      <c r="L11" s="610">
        <v>29115</v>
      </c>
      <c r="M11" s="611">
        <v>28843</v>
      </c>
      <c r="N11" s="579">
        <f t="shared" si="3"/>
        <v>272</v>
      </c>
      <c r="O11" s="579">
        <f t="shared" si="4"/>
        <v>272000</v>
      </c>
      <c r="P11" s="650">
        <f t="shared" si="5"/>
        <v>0.272</v>
      </c>
      <c r="Q11" s="179"/>
    </row>
    <row r="12" spans="1:17" ht="24" customHeight="1">
      <c r="A12" s="323">
        <v>3</v>
      </c>
      <c r="B12" s="326" t="s">
        <v>224</v>
      </c>
      <c r="C12" s="573">
        <v>4864846</v>
      </c>
      <c r="D12" s="328" t="s">
        <v>12</v>
      </c>
      <c r="E12" s="327" t="s">
        <v>354</v>
      </c>
      <c r="F12" s="328">
        <v>1000</v>
      </c>
      <c r="G12" s="610">
        <v>2280</v>
      </c>
      <c r="H12" s="611">
        <v>2280</v>
      </c>
      <c r="I12" s="579">
        <f t="shared" si="0"/>
        <v>0</v>
      </c>
      <c r="J12" s="579">
        <f t="shared" si="1"/>
        <v>0</v>
      </c>
      <c r="K12" s="639">
        <f t="shared" si="2"/>
        <v>0</v>
      </c>
      <c r="L12" s="610">
        <v>36135</v>
      </c>
      <c r="M12" s="611">
        <v>36123</v>
      </c>
      <c r="N12" s="579">
        <f t="shared" si="3"/>
        <v>12</v>
      </c>
      <c r="O12" s="579">
        <f t="shared" si="4"/>
        <v>12000</v>
      </c>
      <c r="P12" s="650">
        <f t="shared" si="5"/>
        <v>0.012</v>
      </c>
      <c r="Q12" s="179"/>
    </row>
    <row r="13" spans="1:17" ht="24" customHeight="1">
      <c r="A13" s="323">
        <v>4</v>
      </c>
      <c r="B13" s="326" t="s">
        <v>225</v>
      </c>
      <c r="C13" s="573">
        <v>4864847</v>
      </c>
      <c r="D13" s="328" t="s">
        <v>12</v>
      </c>
      <c r="E13" s="327" t="s">
        <v>354</v>
      </c>
      <c r="F13" s="328">
        <v>1000</v>
      </c>
      <c r="G13" s="610">
        <v>894</v>
      </c>
      <c r="H13" s="611">
        <v>894</v>
      </c>
      <c r="I13" s="579">
        <f t="shared" si="0"/>
        <v>0</v>
      </c>
      <c r="J13" s="579">
        <f t="shared" si="1"/>
        <v>0</v>
      </c>
      <c r="K13" s="639">
        <f t="shared" si="2"/>
        <v>0</v>
      </c>
      <c r="L13" s="610">
        <v>20421</v>
      </c>
      <c r="M13" s="611">
        <v>20043</v>
      </c>
      <c r="N13" s="579">
        <f t="shared" si="3"/>
        <v>378</v>
      </c>
      <c r="O13" s="579">
        <f t="shared" si="4"/>
        <v>378000</v>
      </c>
      <c r="P13" s="650">
        <f t="shared" si="5"/>
        <v>0.378</v>
      </c>
      <c r="Q13" s="179"/>
    </row>
    <row r="14" spans="1:17" ht="24" customHeight="1">
      <c r="A14" s="323">
        <v>5</v>
      </c>
      <c r="B14" s="326" t="s">
        <v>415</v>
      </c>
      <c r="C14" s="573">
        <v>4864850</v>
      </c>
      <c r="D14" s="328" t="s">
        <v>12</v>
      </c>
      <c r="E14" s="327" t="s">
        <v>354</v>
      </c>
      <c r="F14" s="328">
        <v>1000</v>
      </c>
      <c r="G14" s="610">
        <v>4290</v>
      </c>
      <c r="H14" s="611">
        <v>4191</v>
      </c>
      <c r="I14" s="579">
        <f t="shared" si="0"/>
        <v>99</v>
      </c>
      <c r="J14" s="579">
        <f t="shared" si="1"/>
        <v>99000</v>
      </c>
      <c r="K14" s="639">
        <f t="shared" si="2"/>
        <v>0.099</v>
      </c>
      <c r="L14" s="610">
        <v>10879</v>
      </c>
      <c r="M14" s="611">
        <v>10879</v>
      </c>
      <c r="N14" s="579">
        <f t="shared" si="3"/>
        <v>0</v>
      </c>
      <c r="O14" s="579">
        <f t="shared" si="4"/>
        <v>0</v>
      </c>
      <c r="P14" s="650">
        <f t="shared" si="5"/>
        <v>0</v>
      </c>
      <c r="Q14" s="179"/>
    </row>
    <row r="15" spans="1:17" ht="24" customHeight="1">
      <c r="A15" s="323">
        <v>6</v>
      </c>
      <c r="B15" s="326" t="s">
        <v>414</v>
      </c>
      <c r="C15" s="573">
        <v>4864900</v>
      </c>
      <c r="D15" s="328" t="s">
        <v>12</v>
      </c>
      <c r="E15" s="327" t="s">
        <v>354</v>
      </c>
      <c r="F15" s="328">
        <v>500</v>
      </c>
      <c r="G15" s="610">
        <v>11658</v>
      </c>
      <c r="H15" s="611">
        <v>11662</v>
      </c>
      <c r="I15" s="579">
        <f t="shared" si="0"/>
        <v>-4</v>
      </c>
      <c r="J15" s="579">
        <f>$F15*I15</f>
        <v>-2000</v>
      </c>
      <c r="K15" s="639">
        <f>J15/1000000</f>
        <v>-0.002</v>
      </c>
      <c r="L15" s="610">
        <v>59030</v>
      </c>
      <c r="M15" s="611">
        <v>59015</v>
      </c>
      <c r="N15" s="579">
        <f t="shared" si="3"/>
        <v>15</v>
      </c>
      <c r="O15" s="579">
        <f>$F15*N15</f>
        <v>7500</v>
      </c>
      <c r="P15" s="650">
        <f>O15/1000000</f>
        <v>0.0075</v>
      </c>
      <c r="Q15" s="179"/>
    </row>
    <row r="16" spans="1:17" ht="24" customHeight="1">
      <c r="A16" s="582" t="s">
        <v>226</v>
      </c>
      <c r="B16" s="329"/>
      <c r="C16" s="574"/>
      <c r="D16" s="330"/>
      <c r="E16" s="329"/>
      <c r="F16" s="330"/>
      <c r="G16" s="580"/>
      <c r="H16" s="579"/>
      <c r="I16" s="579"/>
      <c r="J16" s="579"/>
      <c r="K16" s="639"/>
      <c r="L16" s="580"/>
      <c r="M16" s="579"/>
      <c r="N16" s="579"/>
      <c r="O16" s="579"/>
      <c r="P16" s="650"/>
      <c r="Q16" s="179"/>
    </row>
    <row r="17" spans="1:17" ht="24" customHeight="1">
      <c r="A17" s="583">
        <v>7</v>
      </c>
      <c r="B17" s="329" t="s">
        <v>243</v>
      </c>
      <c r="C17" s="574">
        <v>4864804</v>
      </c>
      <c r="D17" s="330" t="s">
        <v>12</v>
      </c>
      <c r="E17" s="327" t="s">
        <v>354</v>
      </c>
      <c r="F17" s="330">
        <v>100</v>
      </c>
      <c r="G17" s="610">
        <v>995804</v>
      </c>
      <c r="H17" s="611">
        <v>996134</v>
      </c>
      <c r="I17" s="579">
        <f>G17-H17</f>
        <v>-330</v>
      </c>
      <c r="J17" s="579">
        <f t="shared" si="1"/>
        <v>-33000</v>
      </c>
      <c r="K17" s="639">
        <f t="shared" si="2"/>
        <v>-0.033</v>
      </c>
      <c r="L17" s="610">
        <v>999945</v>
      </c>
      <c r="M17" s="611">
        <v>999945</v>
      </c>
      <c r="N17" s="579">
        <f>L17-M17</f>
        <v>0</v>
      </c>
      <c r="O17" s="579">
        <f t="shared" si="4"/>
        <v>0</v>
      </c>
      <c r="P17" s="650">
        <f t="shared" si="5"/>
        <v>0</v>
      </c>
      <c r="Q17" s="179"/>
    </row>
    <row r="18" spans="1:17" ht="24" customHeight="1">
      <c r="A18" s="583">
        <v>8</v>
      </c>
      <c r="B18" s="329" t="s">
        <v>242</v>
      </c>
      <c r="C18" s="574">
        <v>4865163</v>
      </c>
      <c r="D18" s="330" t="s">
        <v>12</v>
      </c>
      <c r="E18" s="327" t="s">
        <v>354</v>
      </c>
      <c r="F18" s="330">
        <v>100</v>
      </c>
      <c r="G18" s="610">
        <v>996479</v>
      </c>
      <c r="H18" s="611">
        <v>996551</v>
      </c>
      <c r="I18" s="579">
        <f>G18-H18</f>
        <v>-72</v>
      </c>
      <c r="J18" s="579">
        <f t="shared" si="1"/>
        <v>-7200</v>
      </c>
      <c r="K18" s="639">
        <f t="shared" si="2"/>
        <v>-0.0072</v>
      </c>
      <c r="L18" s="610">
        <v>999911</v>
      </c>
      <c r="M18" s="611">
        <v>999911</v>
      </c>
      <c r="N18" s="579">
        <f>L18-M18</f>
        <v>0</v>
      </c>
      <c r="O18" s="579">
        <f t="shared" si="4"/>
        <v>0</v>
      </c>
      <c r="P18" s="650">
        <f t="shared" si="5"/>
        <v>0</v>
      </c>
      <c r="Q18" s="179"/>
    </row>
    <row r="19" spans="1:17" ht="24" customHeight="1">
      <c r="A19" s="331"/>
      <c r="B19" s="329"/>
      <c r="C19" s="574"/>
      <c r="D19" s="330"/>
      <c r="E19" s="107"/>
      <c r="F19" s="330"/>
      <c r="G19" s="217"/>
      <c r="H19" s="79"/>
      <c r="I19" s="79"/>
      <c r="J19" s="79"/>
      <c r="K19" s="638"/>
      <c r="L19" s="217"/>
      <c r="M19" s="79"/>
      <c r="N19" s="79"/>
      <c r="O19" s="79"/>
      <c r="P19" s="649"/>
      <c r="Q19" s="179"/>
    </row>
    <row r="20" spans="1:17" ht="24" customHeight="1">
      <c r="A20" s="331"/>
      <c r="B20" s="336" t="s">
        <v>237</v>
      </c>
      <c r="C20" s="575"/>
      <c r="D20" s="330"/>
      <c r="E20" s="329"/>
      <c r="F20" s="332"/>
      <c r="G20" s="217"/>
      <c r="H20" s="79"/>
      <c r="I20" s="79"/>
      <c r="J20" s="79"/>
      <c r="K20" s="640">
        <f>SUM(K10:K18)</f>
        <v>0.0568</v>
      </c>
      <c r="L20" s="567"/>
      <c r="M20" s="321"/>
      <c r="N20" s="321"/>
      <c r="O20" s="321"/>
      <c r="P20" s="651">
        <f>SUM(P10:P18)</f>
        <v>0.9485</v>
      </c>
      <c r="Q20" s="179"/>
    </row>
    <row r="21" spans="1:17" ht="24" customHeight="1">
      <c r="A21" s="331"/>
      <c r="B21" s="219"/>
      <c r="C21" s="575"/>
      <c r="D21" s="330"/>
      <c r="E21" s="329"/>
      <c r="F21" s="332"/>
      <c r="G21" s="217"/>
      <c r="H21" s="79"/>
      <c r="I21" s="79"/>
      <c r="J21" s="79"/>
      <c r="K21" s="641"/>
      <c r="L21" s="217"/>
      <c r="M21" s="79"/>
      <c r="N21" s="79"/>
      <c r="O21" s="79"/>
      <c r="P21" s="652"/>
      <c r="Q21" s="179"/>
    </row>
    <row r="22" spans="1:17" ht="24" customHeight="1">
      <c r="A22" s="582" t="s">
        <v>227</v>
      </c>
      <c r="B22" s="220"/>
      <c r="C22" s="322"/>
      <c r="D22" s="332"/>
      <c r="E22" s="220"/>
      <c r="F22" s="332"/>
      <c r="G22" s="217"/>
      <c r="H22" s="79"/>
      <c r="I22" s="79"/>
      <c r="J22" s="79"/>
      <c r="K22" s="638"/>
      <c r="L22" s="217"/>
      <c r="M22" s="79"/>
      <c r="N22" s="79"/>
      <c r="O22" s="79"/>
      <c r="P22" s="649"/>
      <c r="Q22" s="179"/>
    </row>
    <row r="23" spans="1:17" ht="24" customHeight="1">
      <c r="A23" s="331"/>
      <c r="B23" s="220"/>
      <c r="C23" s="322"/>
      <c r="D23" s="332"/>
      <c r="E23" s="220"/>
      <c r="F23" s="332"/>
      <c r="G23" s="217"/>
      <c r="H23" s="79"/>
      <c r="I23" s="79"/>
      <c r="J23" s="79"/>
      <c r="K23" s="638"/>
      <c r="L23" s="217"/>
      <c r="M23" s="79"/>
      <c r="N23" s="79"/>
      <c r="O23" s="79"/>
      <c r="P23" s="649"/>
      <c r="Q23" s="179"/>
    </row>
    <row r="24" spans="1:17" ht="24" customHeight="1">
      <c r="A24" s="583">
        <v>9</v>
      </c>
      <c r="B24" s="107" t="s">
        <v>228</v>
      </c>
      <c r="C24" s="573">
        <v>4865065</v>
      </c>
      <c r="D24" s="356" t="s">
        <v>12</v>
      </c>
      <c r="E24" s="327" t="s">
        <v>354</v>
      </c>
      <c r="F24" s="328">
        <v>100</v>
      </c>
      <c r="G24" s="610">
        <v>3437</v>
      </c>
      <c r="H24" s="611">
        <v>3437</v>
      </c>
      <c r="I24" s="579">
        <f aca="true" t="shared" si="6" ref="I24:I30">G24-H24</f>
        <v>0</v>
      </c>
      <c r="J24" s="579">
        <f t="shared" si="1"/>
        <v>0</v>
      </c>
      <c r="K24" s="639">
        <f t="shared" si="2"/>
        <v>0</v>
      </c>
      <c r="L24" s="610">
        <v>34364</v>
      </c>
      <c r="M24" s="611">
        <v>34364</v>
      </c>
      <c r="N24" s="579">
        <f aca="true" t="shared" si="7" ref="N24:N30">L24-M24</f>
        <v>0</v>
      </c>
      <c r="O24" s="579">
        <f t="shared" si="4"/>
        <v>0</v>
      </c>
      <c r="P24" s="650">
        <f t="shared" si="5"/>
        <v>0</v>
      </c>
      <c r="Q24" s="179"/>
    </row>
    <row r="25" spans="1:17" s="707" customFormat="1" ht="24" customHeight="1">
      <c r="A25" s="323">
        <v>10</v>
      </c>
      <c r="B25" s="107" t="s">
        <v>229</v>
      </c>
      <c r="C25" s="573">
        <v>4865066</v>
      </c>
      <c r="D25" s="356" t="s">
        <v>12</v>
      </c>
      <c r="E25" s="327" t="s">
        <v>354</v>
      </c>
      <c r="F25" s="328">
        <v>100</v>
      </c>
      <c r="G25" s="699">
        <v>51451</v>
      </c>
      <c r="H25" s="700">
        <v>50041</v>
      </c>
      <c r="I25" s="701">
        <f t="shared" si="6"/>
        <v>1410</v>
      </c>
      <c r="J25" s="701">
        <f t="shared" si="1"/>
        <v>141000</v>
      </c>
      <c r="K25" s="763">
        <f t="shared" si="2"/>
        <v>0.141</v>
      </c>
      <c r="L25" s="699">
        <v>76638</v>
      </c>
      <c r="M25" s="700">
        <v>76198</v>
      </c>
      <c r="N25" s="701">
        <f t="shared" si="7"/>
        <v>440</v>
      </c>
      <c r="O25" s="701">
        <f t="shared" si="4"/>
        <v>44000</v>
      </c>
      <c r="P25" s="764">
        <f t="shared" si="5"/>
        <v>0.044</v>
      </c>
      <c r="Q25" s="716"/>
    </row>
    <row r="26" spans="1:17" ht="24" customHeight="1">
      <c r="A26" s="583">
        <v>11</v>
      </c>
      <c r="B26" s="220" t="s">
        <v>230</v>
      </c>
      <c r="C26" s="574">
        <v>4865067</v>
      </c>
      <c r="D26" s="332" t="s">
        <v>12</v>
      </c>
      <c r="E26" s="327" t="s">
        <v>354</v>
      </c>
      <c r="F26" s="330">
        <v>100</v>
      </c>
      <c r="G26" s="610">
        <v>73987</v>
      </c>
      <c r="H26" s="611">
        <v>73987</v>
      </c>
      <c r="I26" s="579">
        <f t="shared" si="6"/>
        <v>0</v>
      </c>
      <c r="J26" s="579">
        <f t="shared" si="1"/>
        <v>0</v>
      </c>
      <c r="K26" s="639">
        <f t="shared" si="2"/>
        <v>0</v>
      </c>
      <c r="L26" s="610">
        <v>12988</v>
      </c>
      <c r="M26" s="611">
        <v>12972</v>
      </c>
      <c r="N26" s="579">
        <f t="shared" si="7"/>
        <v>16</v>
      </c>
      <c r="O26" s="579">
        <f t="shared" si="4"/>
        <v>1600</v>
      </c>
      <c r="P26" s="650">
        <f t="shared" si="5"/>
        <v>0.0016</v>
      </c>
      <c r="Q26" s="179"/>
    </row>
    <row r="27" spans="1:17" ht="24" customHeight="1">
      <c r="A27" s="583">
        <v>12</v>
      </c>
      <c r="B27" s="220" t="s">
        <v>231</v>
      </c>
      <c r="C27" s="574">
        <v>4865078</v>
      </c>
      <c r="D27" s="332" t="s">
        <v>12</v>
      </c>
      <c r="E27" s="327" t="s">
        <v>354</v>
      </c>
      <c r="F27" s="330">
        <v>100</v>
      </c>
      <c r="G27" s="610">
        <v>49326</v>
      </c>
      <c r="H27" s="611">
        <v>48079</v>
      </c>
      <c r="I27" s="579">
        <f t="shared" si="6"/>
        <v>1247</v>
      </c>
      <c r="J27" s="579">
        <f t="shared" si="1"/>
        <v>124700</v>
      </c>
      <c r="K27" s="639">
        <f t="shared" si="2"/>
        <v>0.1247</v>
      </c>
      <c r="L27" s="610">
        <v>67119</v>
      </c>
      <c r="M27" s="611">
        <v>67119</v>
      </c>
      <c r="N27" s="579">
        <f t="shared" si="7"/>
        <v>0</v>
      </c>
      <c r="O27" s="579">
        <f t="shared" si="4"/>
        <v>0</v>
      </c>
      <c r="P27" s="650">
        <f t="shared" si="5"/>
        <v>0</v>
      </c>
      <c r="Q27" s="179"/>
    </row>
    <row r="28" spans="1:17" ht="24" customHeight="1">
      <c r="A28" s="583">
        <v>13</v>
      </c>
      <c r="B28" s="220" t="s">
        <v>231</v>
      </c>
      <c r="C28" s="576">
        <v>4865079</v>
      </c>
      <c r="D28" s="490" t="s">
        <v>12</v>
      </c>
      <c r="E28" s="327" t="s">
        <v>354</v>
      </c>
      <c r="F28" s="333">
        <v>100</v>
      </c>
      <c r="G28" s="610">
        <v>999989</v>
      </c>
      <c r="H28" s="611">
        <v>999989</v>
      </c>
      <c r="I28" s="579">
        <f t="shared" si="6"/>
        <v>0</v>
      </c>
      <c r="J28" s="579">
        <f t="shared" si="1"/>
        <v>0</v>
      </c>
      <c r="K28" s="639">
        <f t="shared" si="2"/>
        <v>0</v>
      </c>
      <c r="L28" s="610">
        <v>20273</v>
      </c>
      <c r="M28" s="611">
        <v>20273</v>
      </c>
      <c r="N28" s="579">
        <f t="shared" si="7"/>
        <v>0</v>
      </c>
      <c r="O28" s="579">
        <f t="shared" si="4"/>
        <v>0</v>
      </c>
      <c r="P28" s="650">
        <f t="shared" si="5"/>
        <v>0</v>
      </c>
      <c r="Q28" s="179"/>
    </row>
    <row r="29" spans="1:17" s="707" customFormat="1" ht="24" customHeight="1">
      <c r="A29" s="323">
        <v>14</v>
      </c>
      <c r="B29" s="107" t="s">
        <v>232</v>
      </c>
      <c r="C29" s="573">
        <v>4865080</v>
      </c>
      <c r="D29" s="356" t="s">
        <v>12</v>
      </c>
      <c r="E29" s="327" t="s">
        <v>354</v>
      </c>
      <c r="F29" s="328">
        <v>100</v>
      </c>
      <c r="G29" s="699">
        <v>84698</v>
      </c>
      <c r="H29" s="700">
        <v>84364</v>
      </c>
      <c r="I29" s="701">
        <f t="shared" si="6"/>
        <v>334</v>
      </c>
      <c r="J29" s="701">
        <f t="shared" si="1"/>
        <v>33400</v>
      </c>
      <c r="K29" s="763">
        <f t="shared" si="2"/>
        <v>0.0334</v>
      </c>
      <c r="L29" s="699">
        <v>60442</v>
      </c>
      <c r="M29" s="700">
        <v>60099</v>
      </c>
      <c r="N29" s="701">
        <f t="shared" si="7"/>
        <v>343</v>
      </c>
      <c r="O29" s="701">
        <f t="shared" si="4"/>
        <v>34300</v>
      </c>
      <c r="P29" s="764">
        <f t="shared" si="5"/>
        <v>0.0343</v>
      </c>
      <c r="Q29" s="716"/>
    </row>
    <row r="30" spans="1:17" ht="24" customHeight="1">
      <c r="A30" s="323">
        <v>15</v>
      </c>
      <c r="B30" s="107" t="s">
        <v>232</v>
      </c>
      <c r="C30" s="573">
        <v>4865075</v>
      </c>
      <c r="D30" s="356" t="s">
        <v>12</v>
      </c>
      <c r="E30" s="327" t="s">
        <v>354</v>
      </c>
      <c r="F30" s="328">
        <v>100</v>
      </c>
      <c r="G30" s="610">
        <v>8734</v>
      </c>
      <c r="H30" s="611">
        <v>7259</v>
      </c>
      <c r="I30" s="579">
        <f t="shared" si="6"/>
        <v>1475</v>
      </c>
      <c r="J30" s="579">
        <f t="shared" si="1"/>
        <v>147500</v>
      </c>
      <c r="K30" s="639">
        <f t="shared" si="2"/>
        <v>0.1475</v>
      </c>
      <c r="L30" s="610">
        <v>3033</v>
      </c>
      <c r="M30" s="611">
        <v>3033</v>
      </c>
      <c r="N30" s="579">
        <f t="shared" si="7"/>
        <v>0</v>
      </c>
      <c r="O30" s="579">
        <f t="shared" si="4"/>
        <v>0</v>
      </c>
      <c r="P30" s="650">
        <f t="shared" si="5"/>
        <v>0</v>
      </c>
      <c r="Q30" s="596"/>
    </row>
    <row r="31" spans="1:17" ht="24" customHeight="1">
      <c r="A31" s="582" t="s">
        <v>233</v>
      </c>
      <c r="B31" s="219"/>
      <c r="C31" s="577"/>
      <c r="D31" s="219"/>
      <c r="E31" s="220"/>
      <c r="F31" s="330"/>
      <c r="G31" s="580"/>
      <c r="H31" s="579"/>
      <c r="I31" s="579"/>
      <c r="J31" s="579"/>
      <c r="K31" s="642">
        <f>SUM(K24:K29)</f>
        <v>0.2991</v>
      </c>
      <c r="L31" s="580"/>
      <c r="M31" s="579"/>
      <c r="N31" s="579"/>
      <c r="O31" s="579"/>
      <c r="P31" s="653">
        <f>SUM(P24:P29)</f>
        <v>0.0799</v>
      </c>
      <c r="Q31" s="179"/>
    </row>
    <row r="32" spans="1:17" ht="24" customHeight="1">
      <c r="A32" s="586" t="s">
        <v>239</v>
      </c>
      <c r="B32" s="219"/>
      <c r="C32" s="577"/>
      <c r="D32" s="219"/>
      <c r="E32" s="220"/>
      <c r="F32" s="330"/>
      <c r="G32" s="580"/>
      <c r="H32" s="579"/>
      <c r="I32" s="579"/>
      <c r="J32" s="579"/>
      <c r="K32" s="642"/>
      <c r="L32" s="580"/>
      <c r="M32" s="579"/>
      <c r="N32" s="579"/>
      <c r="O32" s="579"/>
      <c r="P32" s="653"/>
      <c r="Q32" s="179"/>
    </row>
    <row r="33" spans="1:17" ht="24" customHeight="1">
      <c r="A33" s="324" t="s">
        <v>234</v>
      </c>
      <c r="B33" s="220"/>
      <c r="C33" s="578"/>
      <c r="D33" s="220"/>
      <c r="E33" s="220"/>
      <c r="F33" s="332"/>
      <c r="G33" s="580"/>
      <c r="H33" s="579"/>
      <c r="I33" s="579"/>
      <c r="J33" s="579"/>
      <c r="K33" s="639"/>
      <c r="L33" s="580"/>
      <c r="M33" s="579"/>
      <c r="N33" s="579"/>
      <c r="O33" s="579"/>
      <c r="P33" s="650"/>
      <c r="Q33" s="179"/>
    </row>
    <row r="34" spans="1:17" s="707" customFormat="1" ht="24" customHeight="1">
      <c r="A34" s="323">
        <v>16</v>
      </c>
      <c r="B34" s="765" t="s">
        <v>235</v>
      </c>
      <c r="C34" s="766">
        <v>4902545</v>
      </c>
      <c r="D34" s="328" t="s">
        <v>12</v>
      </c>
      <c r="E34" s="327" t="s">
        <v>354</v>
      </c>
      <c r="F34" s="328">
        <v>50</v>
      </c>
      <c r="G34" s="699">
        <v>0</v>
      </c>
      <c r="H34" s="700">
        <v>0</v>
      </c>
      <c r="I34" s="701">
        <f>G34-H34</f>
        <v>0</v>
      </c>
      <c r="J34" s="701">
        <f t="shared" si="1"/>
        <v>0</v>
      </c>
      <c r="K34" s="763">
        <f t="shared" si="2"/>
        <v>0</v>
      </c>
      <c r="L34" s="699">
        <v>0</v>
      </c>
      <c r="M34" s="700">
        <v>0</v>
      </c>
      <c r="N34" s="701">
        <f>L34-M34</f>
        <v>0</v>
      </c>
      <c r="O34" s="701">
        <f t="shared" si="4"/>
        <v>0</v>
      </c>
      <c r="P34" s="764">
        <f t="shared" si="5"/>
        <v>0</v>
      </c>
      <c r="Q34" s="716"/>
    </row>
    <row r="35" spans="1:17" ht="24" customHeight="1">
      <c r="A35" s="582" t="s">
        <v>236</v>
      </c>
      <c r="B35" s="219"/>
      <c r="C35" s="334"/>
      <c r="D35" s="335"/>
      <c r="E35" s="107"/>
      <c r="F35" s="330"/>
      <c r="G35" s="127"/>
      <c r="H35" s="79"/>
      <c r="I35" s="79"/>
      <c r="J35" s="79"/>
      <c r="K35" s="640">
        <f>SUM(K34)</f>
        <v>0</v>
      </c>
      <c r="L35" s="217"/>
      <c r="M35" s="79"/>
      <c r="N35" s="79"/>
      <c r="O35" s="79"/>
      <c r="P35" s="651">
        <f>SUM(P34)</f>
        <v>0</v>
      </c>
      <c r="Q35" s="179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43"/>
      <c r="L36" s="518"/>
      <c r="M36" s="89"/>
      <c r="N36" s="89"/>
      <c r="O36" s="89"/>
      <c r="P36" s="654"/>
      <c r="Q36" s="180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38"/>
      <c r="L37" s="78"/>
      <c r="M37" s="78"/>
      <c r="N37" s="79"/>
      <c r="O37" s="79"/>
      <c r="P37" s="655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38"/>
      <c r="L38" s="78"/>
      <c r="M38" s="78"/>
      <c r="N38" s="79"/>
      <c r="O38" s="79"/>
      <c r="P38" s="655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44"/>
      <c r="L39" s="90"/>
      <c r="M39" s="90"/>
      <c r="N39" s="90"/>
      <c r="O39" s="90"/>
      <c r="P39" s="656"/>
    </row>
    <row r="40" spans="1:16" ht="20.25">
      <c r="A40" s="198"/>
      <c r="B40" s="336" t="s">
        <v>233</v>
      </c>
      <c r="C40" s="337"/>
      <c r="D40" s="337"/>
      <c r="E40" s="337"/>
      <c r="F40" s="337"/>
      <c r="G40" s="337"/>
      <c r="H40" s="337"/>
      <c r="I40" s="337"/>
      <c r="J40" s="337"/>
      <c r="K40" s="640">
        <f>K31-K35</f>
        <v>0.2991</v>
      </c>
      <c r="L40" s="218"/>
      <c r="M40" s="218"/>
      <c r="N40" s="218"/>
      <c r="O40" s="218"/>
      <c r="P40" s="657">
        <f>P31-P35</f>
        <v>0.0799</v>
      </c>
    </row>
    <row r="41" spans="1:16" ht="20.25">
      <c r="A41" s="158"/>
      <c r="B41" s="336" t="s">
        <v>237</v>
      </c>
      <c r="C41" s="322"/>
      <c r="D41" s="322"/>
      <c r="E41" s="322"/>
      <c r="F41" s="322"/>
      <c r="G41" s="322"/>
      <c r="H41" s="322"/>
      <c r="I41" s="322"/>
      <c r="J41" s="322"/>
      <c r="K41" s="640">
        <f>K20</f>
        <v>0.0568</v>
      </c>
      <c r="L41" s="218"/>
      <c r="M41" s="218"/>
      <c r="N41" s="218"/>
      <c r="O41" s="218"/>
      <c r="P41" s="657">
        <f>P20</f>
        <v>0.9485</v>
      </c>
    </row>
    <row r="42" spans="1:16" ht="18">
      <c r="A42" s="158"/>
      <c r="B42" s="220"/>
      <c r="C42" s="93"/>
      <c r="D42" s="93"/>
      <c r="E42" s="93"/>
      <c r="F42" s="93"/>
      <c r="G42" s="93"/>
      <c r="H42" s="93"/>
      <c r="I42" s="93"/>
      <c r="J42" s="93"/>
      <c r="K42" s="645"/>
      <c r="L42" s="61"/>
      <c r="M42" s="61"/>
      <c r="N42" s="61"/>
      <c r="O42" s="61"/>
      <c r="P42" s="658"/>
    </row>
    <row r="43" spans="1:16" ht="18">
      <c r="A43" s="158"/>
      <c r="B43" s="220"/>
      <c r="C43" s="93"/>
      <c r="D43" s="93"/>
      <c r="E43" s="93"/>
      <c r="F43" s="93"/>
      <c r="G43" s="93"/>
      <c r="H43" s="93"/>
      <c r="I43" s="93"/>
      <c r="J43" s="93"/>
      <c r="K43" s="645"/>
      <c r="L43" s="61"/>
      <c r="M43" s="61"/>
      <c r="N43" s="61"/>
      <c r="O43" s="61"/>
      <c r="P43" s="658"/>
    </row>
    <row r="44" spans="1:16" ht="23.25">
      <c r="A44" s="158"/>
      <c r="B44" s="338" t="s">
        <v>240</v>
      </c>
      <c r="C44" s="339"/>
      <c r="D44" s="340"/>
      <c r="E44" s="340"/>
      <c r="F44" s="340"/>
      <c r="G44" s="340"/>
      <c r="H44" s="340"/>
      <c r="I44" s="340"/>
      <c r="J44" s="340"/>
      <c r="K44" s="646">
        <f>SUM(K40:K43)</f>
        <v>0.3559</v>
      </c>
      <c r="L44" s="341"/>
      <c r="M44" s="341"/>
      <c r="N44" s="341"/>
      <c r="O44" s="341"/>
      <c r="P44" s="659">
        <f>SUM(P40:P43)</f>
        <v>1.0284</v>
      </c>
    </row>
    <row r="45" ht="12.75">
      <c r="K45" s="647"/>
    </row>
    <row r="46" ht="13.5" thickBot="1">
      <c r="K46" s="647"/>
    </row>
    <row r="47" spans="1:17" ht="12.75">
      <c r="A47" s="268"/>
      <c r="B47" s="269"/>
      <c r="C47" s="269"/>
      <c r="D47" s="269"/>
      <c r="E47" s="269"/>
      <c r="F47" s="269"/>
      <c r="G47" s="269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6" t="s">
        <v>335</v>
      </c>
      <c r="B48" s="260"/>
      <c r="C48" s="260"/>
      <c r="D48" s="260"/>
      <c r="E48" s="260"/>
      <c r="F48" s="260"/>
      <c r="G48" s="260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0"/>
      <c r="B49" s="260"/>
      <c r="C49" s="260"/>
      <c r="D49" s="260"/>
      <c r="E49" s="260"/>
      <c r="F49" s="260"/>
      <c r="G49" s="260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1"/>
      <c r="B50" s="272"/>
      <c r="C50" s="272"/>
      <c r="D50" s="272"/>
      <c r="E50" s="272"/>
      <c r="F50" s="272"/>
      <c r="G50" s="272"/>
      <c r="H50" s="19"/>
      <c r="I50" s="19"/>
      <c r="J50" s="282"/>
      <c r="K50" s="571" t="s">
        <v>347</v>
      </c>
      <c r="L50" s="19"/>
      <c r="M50" s="19"/>
      <c r="N50" s="19"/>
      <c r="O50" s="19"/>
      <c r="P50" s="572" t="s">
        <v>348</v>
      </c>
      <c r="Q50" s="59"/>
    </row>
    <row r="51" spans="1:17" ht="12.75">
      <c r="A51" s="273"/>
      <c r="B51" s="158"/>
      <c r="C51" s="158"/>
      <c r="D51" s="158"/>
      <c r="E51" s="158"/>
      <c r="F51" s="158"/>
      <c r="G51" s="158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3"/>
      <c r="B52" s="158"/>
      <c r="C52" s="158"/>
      <c r="D52" s="158"/>
      <c r="E52" s="158"/>
      <c r="F52" s="158"/>
      <c r="G52" s="158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6" t="s">
        <v>338</v>
      </c>
      <c r="B53" s="261"/>
      <c r="C53" s="261"/>
      <c r="D53" s="262"/>
      <c r="E53" s="262"/>
      <c r="F53" s="263"/>
      <c r="G53" s="262"/>
      <c r="H53" s="19"/>
      <c r="I53" s="19"/>
      <c r="J53" s="19"/>
      <c r="K53" s="593">
        <f>K44</f>
        <v>0.3559</v>
      </c>
      <c r="L53" s="272" t="s">
        <v>336</v>
      </c>
      <c r="M53" s="19"/>
      <c r="N53" s="19"/>
      <c r="O53" s="19"/>
      <c r="P53" s="593">
        <f>P44</f>
        <v>1.0284</v>
      </c>
      <c r="Q53" s="343" t="s">
        <v>336</v>
      </c>
    </row>
    <row r="54" spans="1:17" ht="23.25">
      <c r="A54" s="569"/>
      <c r="B54" s="264"/>
      <c r="C54" s="264"/>
      <c r="D54" s="260"/>
      <c r="E54" s="260"/>
      <c r="F54" s="265"/>
      <c r="G54" s="260"/>
      <c r="H54" s="19"/>
      <c r="I54" s="19"/>
      <c r="J54" s="19"/>
      <c r="K54" s="341"/>
      <c r="L54" s="287"/>
      <c r="M54" s="19"/>
      <c r="N54" s="19"/>
      <c r="O54" s="19"/>
      <c r="P54" s="341"/>
      <c r="Q54" s="344"/>
    </row>
    <row r="55" spans="1:17" ht="23.25">
      <c r="A55" s="570" t="s">
        <v>337</v>
      </c>
      <c r="B55" s="266"/>
      <c r="C55" s="51"/>
      <c r="D55" s="260"/>
      <c r="E55" s="260"/>
      <c r="F55" s="267"/>
      <c r="G55" s="262"/>
      <c r="H55" s="19"/>
      <c r="I55" s="19"/>
      <c r="J55" s="19"/>
      <c r="K55" s="593">
        <f>'STEPPED UP GENCO'!K47</f>
        <v>0.0143476047</v>
      </c>
      <c r="L55" s="272" t="s">
        <v>336</v>
      </c>
      <c r="M55" s="19"/>
      <c r="N55" s="19"/>
      <c r="O55" s="19"/>
      <c r="P55" s="593">
        <f>'STEPPED UP GENCO'!P47</f>
        <v>-0.05182079399999999</v>
      </c>
      <c r="Q55" s="343" t="s">
        <v>336</v>
      </c>
    </row>
    <row r="56" spans="1:17" ht="6.75" customHeight="1">
      <c r="A56" s="27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4"/>
      <c r="B59" s="19"/>
      <c r="C59" s="19"/>
      <c r="D59" s="19"/>
      <c r="E59" s="19"/>
      <c r="F59" s="19"/>
      <c r="G59" s="19"/>
      <c r="H59" s="261"/>
      <c r="I59" s="261"/>
      <c r="J59" s="587" t="s">
        <v>339</v>
      </c>
      <c r="K59" s="593">
        <f>SUM(K53:K58)</f>
        <v>0.3702476047</v>
      </c>
      <c r="L59" s="288" t="s">
        <v>336</v>
      </c>
      <c r="M59" s="342"/>
      <c r="N59" s="342"/>
      <c r="O59" s="342"/>
      <c r="P59" s="593">
        <f>SUM(P53:P58)</f>
        <v>0.976579206</v>
      </c>
      <c r="Q59" s="288" t="s">
        <v>336</v>
      </c>
    </row>
    <row r="60" spans="1:17" ht="13.5" thickBot="1">
      <c r="A60" s="27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55" zoomScaleNormal="85" zoomScaleSheetLayoutView="55" zoomScalePageLayoutView="0" workbookViewId="0" topLeftCell="C1">
      <selection activeCell="R29" sqref="R29"/>
    </sheetView>
  </sheetViews>
  <sheetFormatPr defaultColWidth="9.140625" defaultRowHeight="12.75"/>
  <cols>
    <col min="1" max="1" width="5.140625" style="0" customWidth="1"/>
    <col min="2" max="2" width="36.7109375" style="0" customWidth="1"/>
    <col min="3" max="3" width="14.8515625" style="0" bestFit="1" customWidth="1"/>
    <col min="4" max="4" width="9.8515625" style="0" customWidth="1"/>
    <col min="5" max="5" width="15.28125" style="0" customWidth="1"/>
    <col min="6" max="6" width="11.421875" style="0" customWidth="1"/>
    <col min="7" max="7" width="13.421875" style="0" customWidth="1"/>
    <col min="8" max="8" width="15.140625" style="0" customWidth="1"/>
    <col min="9" max="9" width="11.00390625" style="0" customWidth="1"/>
    <col min="10" max="10" width="13.140625" style="0" customWidth="1"/>
    <col min="11" max="11" width="17.28125" style="0" customWidth="1"/>
    <col min="12" max="12" width="13.00390625" style="0" customWidth="1"/>
    <col min="13" max="13" width="14.00390625" style="0" customWidth="1"/>
    <col min="14" max="14" width="8.8515625" style="0" customWidth="1"/>
    <col min="15" max="15" width="12.7109375" style="0" customWidth="1"/>
    <col min="16" max="16" width="14.7109375" style="0" customWidth="1"/>
    <col min="17" max="17" width="18.421875" style="0" customWidth="1"/>
  </cols>
  <sheetData>
    <row r="1" ht="26.25">
      <c r="A1" s="1" t="s">
        <v>244</v>
      </c>
    </row>
    <row r="2" spans="1:17" ht="16.5" customHeight="1">
      <c r="A2" s="373" t="s">
        <v>245</v>
      </c>
      <c r="P2" s="511" t="str">
        <f>NDPL!Q1</f>
        <v>OCTOBER-2014</v>
      </c>
      <c r="Q2" s="565"/>
    </row>
    <row r="3" spans="1:8" ht="23.25">
      <c r="A3" s="221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01/11/2014</v>
      </c>
      <c r="H5" s="39" t="str">
        <f>NDPL!H5</f>
        <v>INTIAL READING 01/10/2014</v>
      </c>
      <c r="I5" s="39" t="s">
        <v>4</v>
      </c>
      <c r="J5" s="39" t="s">
        <v>5</v>
      </c>
      <c r="K5" s="40" t="s">
        <v>6</v>
      </c>
      <c r="L5" s="41" t="str">
        <f>NDPL!G5</f>
        <v>FINAL READING 01/11/2014</v>
      </c>
      <c r="M5" s="39" t="str">
        <f>NDPL!H5</f>
        <v>INTIAL READING 01/10/2014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7"/>
      <c r="B7" s="358" t="s">
        <v>259</v>
      </c>
      <c r="C7" s="359"/>
      <c r="D7" s="359"/>
      <c r="E7" s="359"/>
      <c r="F7" s="360"/>
      <c r="G7" s="117"/>
      <c r="H7" s="110"/>
      <c r="I7" s="110"/>
      <c r="J7" s="110"/>
      <c r="K7" s="113"/>
      <c r="L7" s="118"/>
      <c r="M7" s="25"/>
      <c r="N7" s="25"/>
      <c r="O7" s="25"/>
      <c r="P7" s="35"/>
      <c r="Q7" s="178"/>
    </row>
    <row r="8" spans="1:17" ht="19.5" customHeight="1">
      <c r="A8" s="323"/>
      <c r="B8" s="361" t="s">
        <v>260</v>
      </c>
      <c r="C8" s="362"/>
      <c r="D8" s="362"/>
      <c r="E8" s="362"/>
      <c r="F8" s="363"/>
      <c r="G8" s="44"/>
      <c r="H8" s="50"/>
      <c r="I8" s="50"/>
      <c r="J8" s="50"/>
      <c r="K8" s="48"/>
      <c r="L8" s="119"/>
      <c r="M8" s="19"/>
      <c r="N8" s="19"/>
      <c r="O8" s="19"/>
      <c r="P8" s="120"/>
      <c r="Q8" s="179"/>
    </row>
    <row r="9" spans="1:17" s="707" customFormat="1" ht="19.5" customHeight="1">
      <c r="A9" s="323">
        <v>1</v>
      </c>
      <c r="B9" s="364" t="s">
        <v>261</v>
      </c>
      <c r="C9" s="362">
        <v>4864817</v>
      </c>
      <c r="D9" s="348" t="s">
        <v>12</v>
      </c>
      <c r="E9" s="115" t="s">
        <v>354</v>
      </c>
      <c r="F9" s="363">
        <v>100</v>
      </c>
      <c r="G9" s="699">
        <v>5263</v>
      </c>
      <c r="H9" s="362">
        <v>3305</v>
      </c>
      <c r="I9" s="783">
        <f>G9-H9</f>
        <v>1958</v>
      </c>
      <c r="J9" s="783">
        <f>$F9*I9</f>
        <v>195800</v>
      </c>
      <c r="K9" s="784">
        <f>J9/1000000</f>
        <v>0.1958</v>
      </c>
      <c r="L9" s="323">
        <v>1684</v>
      </c>
      <c r="M9" s="362">
        <v>1674</v>
      </c>
      <c r="N9" s="783">
        <f>L9-M9</f>
        <v>10</v>
      </c>
      <c r="O9" s="783">
        <f>$F9*N9</f>
        <v>1000</v>
      </c>
      <c r="P9" s="784">
        <f>O9/1000000</f>
        <v>0.001</v>
      </c>
      <c r="Q9" s="760"/>
    </row>
    <row r="10" spans="1:17" ht="19.5" customHeight="1">
      <c r="A10" s="323">
        <v>2</v>
      </c>
      <c r="B10" s="364" t="s">
        <v>262</v>
      </c>
      <c r="C10" s="362">
        <v>4864797</v>
      </c>
      <c r="D10" s="348" t="s">
        <v>12</v>
      </c>
      <c r="E10" s="115" t="s">
        <v>354</v>
      </c>
      <c r="F10" s="363">
        <v>100</v>
      </c>
      <c r="G10" s="610">
        <v>1982</v>
      </c>
      <c r="H10" s="611">
        <v>1521</v>
      </c>
      <c r="I10" s="321">
        <f>G10-H10</f>
        <v>461</v>
      </c>
      <c r="J10" s="321">
        <f>$F10*I10</f>
        <v>46100</v>
      </c>
      <c r="K10" s="785">
        <f>J10/1000000</f>
        <v>0.0461</v>
      </c>
      <c r="L10" s="583">
        <v>999129</v>
      </c>
      <c r="M10" s="786">
        <v>999127</v>
      </c>
      <c r="N10" s="321">
        <f>L10-M10</f>
        <v>2</v>
      </c>
      <c r="O10" s="321">
        <f>$F10*N10</f>
        <v>200</v>
      </c>
      <c r="P10" s="785">
        <f>O10/1000000</f>
        <v>0.0002</v>
      </c>
      <c r="Q10" s="179"/>
    </row>
    <row r="11" spans="1:17" ht="19.5" customHeight="1">
      <c r="A11" s="323">
        <v>3</v>
      </c>
      <c r="B11" s="364" t="s">
        <v>263</v>
      </c>
      <c r="C11" s="362">
        <v>4864818</v>
      </c>
      <c r="D11" s="348" t="s">
        <v>12</v>
      </c>
      <c r="E11" s="115" t="s">
        <v>354</v>
      </c>
      <c r="F11" s="363">
        <v>100</v>
      </c>
      <c r="G11" s="610">
        <v>265681</v>
      </c>
      <c r="H11" s="611">
        <v>263077</v>
      </c>
      <c r="I11" s="321">
        <f>G11-H11</f>
        <v>2604</v>
      </c>
      <c r="J11" s="321">
        <f>$F11*I11</f>
        <v>260400</v>
      </c>
      <c r="K11" s="785">
        <f>J11/1000000</f>
        <v>0.2604</v>
      </c>
      <c r="L11" s="583">
        <v>102872</v>
      </c>
      <c r="M11" s="786">
        <v>102817</v>
      </c>
      <c r="N11" s="321">
        <f>L11-M11</f>
        <v>55</v>
      </c>
      <c r="O11" s="321">
        <f>$F11*N11</f>
        <v>5500</v>
      </c>
      <c r="P11" s="785">
        <f>O11/1000000</f>
        <v>0.0055</v>
      </c>
      <c r="Q11" s="179"/>
    </row>
    <row r="12" spans="1:17" ht="19.5" customHeight="1">
      <c r="A12" s="323">
        <v>4</v>
      </c>
      <c r="B12" s="364" t="s">
        <v>264</v>
      </c>
      <c r="C12" s="362">
        <v>4864842</v>
      </c>
      <c r="D12" s="348" t="s">
        <v>12</v>
      </c>
      <c r="E12" s="115" t="s">
        <v>354</v>
      </c>
      <c r="F12" s="685">
        <v>937.5</v>
      </c>
      <c r="G12" s="610">
        <v>35495</v>
      </c>
      <c r="H12" s="611">
        <v>34567</v>
      </c>
      <c r="I12" s="321">
        <f>G12-H12</f>
        <v>928</v>
      </c>
      <c r="J12" s="321">
        <f>$F12*I12</f>
        <v>870000</v>
      </c>
      <c r="K12" s="785">
        <f>J12/1000000</f>
        <v>0.87</v>
      </c>
      <c r="L12" s="583">
        <v>19113</v>
      </c>
      <c r="M12" s="786">
        <v>19099</v>
      </c>
      <c r="N12" s="321">
        <f>L12-M12</f>
        <v>14</v>
      </c>
      <c r="O12" s="321">
        <f>$F12*N12</f>
        <v>13125</v>
      </c>
      <c r="P12" s="785">
        <f>O12/1000000</f>
        <v>0.013125</v>
      </c>
      <c r="Q12" s="596"/>
    </row>
    <row r="13" spans="1:17" ht="19.5" customHeight="1">
      <c r="A13" s="323"/>
      <c r="B13" s="361" t="s">
        <v>265</v>
      </c>
      <c r="C13" s="362"/>
      <c r="D13" s="348"/>
      <c r="E13" s="103"/>
      <c r="F13" s="363"/>
      <c r="G13" s="325"/>
      <c r="H13" s="354"/>
      <c r="I13" s="362"/>
      <c r="J13" s="362"/>
      <c r="K13" s="787"/>
      <c r="L13" s="788"/>
      <c r="M13" s="786"/>
      <c r="N13" s="786"/>
      <c r="O13" s="786"/>
      <c r="P13" s="789"/>
      <c r="Q13" s="179"/>
    </row>
    <row r="14" spans="1:17" ht="19.5" customHeight="1">
      <c r="A14" s="323"/>
      <c r="B14" s="361"/>
      <c r="C14" s="362"/>
      <c r="D14" s="348"/>
      <c r="E14" s="103"/>
      <c r="F14" s="363"/>
      <c r="G14" s="325"/>
      <c r="H14" s="354"/>
      <c r="I14" s="362"/>
      <c r="J14" s="362"/>
      <c r="K14" s="787"/>
      <c r="L14" s="788"/>
      <c r="M14" s="786"/>
      <c r="N14" s="786"/>
      <c r="O14" s="786"/>
      <c r="P14" s="789"/>
      <c r="Q14" s="179"/>
    </row>
    <row r="15" spans="1:17" ht="19.5" customHeight="1">
      <c r="A15" s="323">
        <v>5</v>
      </c>
      <c r="B15" s="364" t="s">
        <v>266</v>
      </c>
      <c r="C15" s="362">
        <v>4864880</v>
      </c>
      <c r="D15" s="348" t="s">
        <v>12</v>
      </c>
      <c r="E15" s="115" t="s">
        <v>354</v>
      </c>
      <c r="F15" s="363">
        <v>-500</v>
      </c>
      <c r="G15" s="610">
        <v>985209</v>
      </c>
      <c r="H15" s="611">
        <v>985209</v>
      </c>
      <c r="I15" s="321">
        <f>G15-H15</f>
        <v>0</v>
      </c>
      <c r="J15" s="321">
        <f>$F15*I15</f>
        <v>0</v>
      </c>
      <c r="K15" s="785">
        <f>J15/1000000</f>
        <v>0</v>
      </c>
      <c r="L15" s="583">
        <v>914354</v>
      </c>
      <c r="M15" s="786">
        <v>914957</v>
      </c>
      <c r="N15" s="321">
        <f>L15-M15</f>
        <v>-603</v>
      </c>
      <c r="O15" s="321">
        <f>$F15*N15</f>
        <v>301500</v>
      </c>
      <c r="P15" s="785">
        <f>O15/1000000</f>
        <v>0.3015</v>
      </c>
      <c r="Q15" s="179"/>
    </row>
    <row r="16" spans="1:17" ht="19.5" customHeight="1">
      <c r="A16" s="323">
        <v>6</v>
      </c>
      <c r="B16" s="364" t="s">
        <v>267</v>
      </c>
      <c r="C16" s="362">
        <v>4864881</v>
      </c>
      <c r="D16" s="348" t="s">
        <v>12</v>
      </c>
      <c r="E16" s="115" t="s">
        <v>354</v>
      </c>
      <c r="F16" s="363">
        <v>-500</v>
      </c>
      <c r="G16" s="610">
        <v>989204</v>
      </c>
      <c r="H16" s="611">
        <v>989204</v>
      </c>
      <c r="I16" s="321">
        <f>G16-H16</f>
        <v>0</v>
      </c>
      <c r="J16" s="321">
        <f>$F16*I16</f>
        <v>0</v>
      </c>
      <c r="K16" s="785">
        <f>J16/1000000</f>
        <v>0</v>
      </c>
      <c r="L16" s="583">
        <v>978735</v>
      </c>
      <c r="M16" s="786">
        <v>979078</v>
      </c>
      <c r="N16" s="321">
        <f>L16-M16</f>
        <v>-343</v>
      </c>
      <c r="O16" s="321">
        <f>$F16*N16</f>
        <v>171500</v>
      </c>
      <c r="P16" s="785">
        <f>O16/1000000</f>
        <v>0.1715</v>
      </c>
      <c r="Q16" s="179"/>
    </row>
    <row r="17" spans="1:17" ht="19.5" customHeight="1">
      <c r="A17" s="323">
        <v>7</v>
      </c>
      <c r="B17" s="364" t="s">
        <v>282</v>
      </c>
      <c r="C17" s="362">
        <v>4902572</v>
      </c>
      <c r="D17" s="348" t="s">
        <v>12</v>
      </c>
      <c r="E17" s="115" t="s">
        <v>354</v>
      </c>
      <c r="F17" s="363">
        <v>300</v>
      </c>
      <c r="G17" s="610">
        <v>999989</v>
      </c>
      <c r="H17" s="611">
        <v>999989</v>
      </c>
      <c r="I17" s="321">
        <f>G17-H17</f>
        <v>0</v>
      </c>
      <c r="J17" s="321">
        <f>$F17*I17</f>
        <v>0</v>
      </c>
      <c r="K17" s="785">
        <f>J17/1000000</f>
        <v>0</v>
      </c>
      <c r="L17" s="583">
        <v>4</v>
      </c>
      <c r="M17" s="786">
        <v>4</v>
      </c>
      <c r="N17" s="321">
        <f>L17-M17</f>
        <v>0</v>
      </c>
      <c r="O17" s="321">
        <f>$F17*N17</f>
        <v>0</v>
      </c>
      <c r="P17" s="785">
        <f>O17/1000000</f>
        <v>0</v>
      </c>
      <c r="Q17" s="179"/>
    </row>
    <row r="18" spans="1:17" ht="19.5" customHeight="1">
      <c r="A18" s="323"/>
      <c r="B18" s="361"/>
      <c r="C18" s="362"/>
      <c r="D18" s="348"/>
      <c r="E18" s="115"/>
      <c r="F18" s="363"/>
      <c r="G18" s="114"/>
      <c r="H18" s="103"/>
      <c r="I18" s="362"/>
      <c r="J18" s="362"/>
      <c r="K18" s="787"/>
      <c r="L18" s="788"/>
      <c r="M18" s="786"/>
      <c r="N18" s="786"/>
      <c r="O18" s="786"/>
      <c r="P18" s="789"/>
      <c r="Q18" s="179"/>
    </row>
    <row r="19" spans="1:17" ht="19.5" customHeight="1">
      <c r="A19" s="323"/>
      <c r="B19" s="361"/>
      <c r="C19" s="362"/>
      <c r="D19" s="348"/>
      <c r="E19" s="115"/>
      <c r="F19" s="363"/>
      <c r="G19" s="114"/>
      <c r="H19" s="103"/>
      <c r="I19" s="362"/>
      <c r="J19" s="362"/>
      <c r="K19" s="787"/>
      <c r="L19" s="788"/>
      <c r="M19" s="786"/>
      <c r="N19" s="786"/>
      <c r="O19" s="786"/>
      <c r="P19" s="789"/>
      <c r="Q19" s="179"/>
    </row>
    <row r="20" spans="1:17" ht="19.5" customHeight="1">
      <c r="A20" s="323"/>
      <c r="B20" s="364"/>
      <c r="C20" s="362"/>
      <c r="D20" s="348"/>
      <c r="E20" s="115"/>
      <c r="F20" s="363"/>
      <c r="G20" s="114"/>
      <c r="H20" s="103"/>
      <c r="I20" s="362"/>
      <c r="J20" s="362"/>
      <c r="K20" s="787"/>
      <c r="L20" s="788"/>
      <c r="M20" s="786"/>
      <c r="N20" s="786"/>
      <c r="O20" s="786"/>
      <c r="P20" s="789"/>
      <c r="Q20" s="179"/>
    </row>
    <row r="21" spans="1:17" ht="19.5" customHeight="1">
      <c r="A21" s="323"/>
      <c r="B21" s="361" t="s">
        <v>268</v>
      </c>
      <c r="C21" s="362"/>
      <c r="D21" s="348"/>
      <c r="E21" s="115"/>
      <c r="F21" s="365"/>
      <c r="G21" s="114"/>
      <c r="H21" s="103"/>
      <c r="I21" s="364"/>
      <c r="J21" s="361"/>
      <c r="K21" s="370">
        <f>SUM(K9:K20)</f>
        <v>1.3723</v>
      </c>
      <c r="L21" s="790"/>
      <c r="M21" s="786"/>
      <c r="N21" s="786"/>
      <c r="O21" s="786"/>
      <c r="P21" s="371">
        <f>SUM(P9:P20)</f>
        <v>0.49282499999999996</v>
      </c>
      <c r="Q21" s="179"/>
    </row>
    <row r="22" spans="1:17" ht="19.5" customHeight="1">
      <c r="A22" s="323"/>
      <c r="B22" s="361" t="s">
        <v>269</v>
      </c>
      <c r="C22" s="362"/>
      <c r="D22" s="348"/>
      <c r="E22" s="115"/>
      <c r="F22" s="365"/>
      <c r="G22" s="114"/>
      <c r="H22" s="103"/>
      <c r="I22" s="364"/>
      <c r="J22" s="364"/>
      <c r="K22" s="787"/>
      <c r="L22" s="788"/>
      <c r="M22" s="786"/>
      <c r="N22" s="786"/>
      <c r="O22" s="786"/>
      <c r="P22" s="789"/>
      <c r="Q22" s="179"/>
    </row>
    <row r="23" spans="1:17" ht="19.5" customHeight="1">
      <c r="A23" s="323"/>
      <c r="B23" s="361" t="s">
        <v>270</v>
      </c>
      <c r="C23" s="362"/>
      <c r="D23" s="348"/>
      <c r="E23" s="115"/>
      <c r="F23" s="365"/>
      <c r="G23" s="114"/>
      <c r="H23" s="103"/>
      <c r="I23" s="364"/>
      <c r="J23" s="364"/>
      <c r="K23" s="787"/>
      <c r="L23" s="788"/>
      <c r="M23" s="786"/>
      <c r="N23" s="786"/>
      <c r="O23" s="786"/>
      <c r="P23" s="789"/>
      <c r="Q23" s="179"/>
    </row>
    <row r="24" spans="1:17" ht="19.5" customHeight="1">
      <c r="A24" s="323">
        <v>8</v>
      </c>
      <c r="B24" s="364" t="s">
        <v>271</v>
      </c>
      <c r="C24" s="362">
        <v>4864794</v>
      </c>
      <c r="D24" s="348" t="s">
        <v>12</v>
      </c>
      <c r="E24" s="115" t="s">
        <v>354</v>
      </c>
      <c r="F24" s="363">
        <v>200</v>
      </c>
      <c r="G24" s="610">
        <v>925654</v>
      </c>
      <c r="H24" s="611">
        <v>926617</v>
      </c>
      <c r="I24" s="321">
        <f>G24-H24</f>
        <v>-963</v>
      </c>
      <c r="J24" s="321">
        <f>$F24*I24</f>
        <v>-192600</v>
      </c>
      <c r="K24" s="785">
        <f>J24/1000000</f>
        <v>-0.1926</v>
      </c>
      <c r="L24" s="583">
        <v>992203</v>
      </c>
      <c r="M24" s="786">
        <v>992207</v>
      </c>
      <c r="N24" s="321">
        <f>L24-M24</f>
        <v>-4</v>
      </c>
      <c r="O24" s="321">
        <f>$F24*N24</f>
        <v>-800</v>
      </c>
      <c r="P24" s="785">
        <f>O24/1000000</f>
        <v>-0.0008</v>
      </c>
      <c r="Q24" s="179"/>
    </row>
    <row r="25" spans="1:17" ht="21" customHeight="1">
      <c r="A25" s="323">
        <v>9</v>
      </c>
      <c r="B25" s="364" t="s">
        <v>272</v>
      </c>
      <c r="C25" s="362">
        <v>4864932</v>
      </c>
      <c r="D25" s="348" t="s">
        <v>12</v>
      </c>
      <c r="E25" s="115" t="s">
        <v>354</v>
      </c>
      <c r="F25" s="363">
        <v>200</v>
      </c>
      <c r="G25" s="699">
        <v>970615</v>
      </c>
      <c r="H25" s="700">
        <v>973974</v>
      </c>
      <c r="I25" s="783">
        <f>G25-H25</f>
        <v>-3359</v>
      </c>
      <c r="J25" s="783">
        <f>$F25*I25</f>
        <v>-671800</v>
      </c>
      <c r="K25" s="784">
        <f>J25/1000000</f>
        <v>-0.6718</v>
      </c>
      <c r="L25" s="323">
        <v>999404</v>
      </c>
      <c r="M25" s="362">
        <v>999429</v>
      </c>
      <c r="N25" s="783">
        <f>L25-M25</f>
        <v>-25</v>
      </c>
      <c r="O25" s="783">
        <f>$F25*N25</f>
        <v>-5000</v>
      </c>
      <c r="P25" s="784">
        <f>O25/1000000</f>
        <v>-0.005</v>
      </c>
      <c r="Q25" s="735"/>
    </row>
    <row r="26" spans="1:17" ht="19.5" customHeight="1">
      <c r="A26" s="323"/>
      <c r="B26" s="361" t="s">
        <v>273</v>
      </c>
      <c r="C26" s="364"/>
      <c r="D26" s="348"/>
      <c r="E26" s="115"/>
      <c r="F26" s="365"/>
      <c r="G26" s="114"/>
      <c r="H26" s="103"/>
      <c r="I26" s="364"/>
      <c r="J26" s="361"/>
      <c r="K26" s="371">
        <f>SUM(K24:K25)</f>
        <v>-0.8644</v>
      </c>
      <c r="L26" s="790"/>
      <c r="M26" s="786"/>
      <c r="N26" s="786"/>
      <c r="O26" s="786"/>
      <c r="P26" s="371">
        <f>SUM(P24:P25)</f>
        <v>-0.0058000000000000005</v>
      </c>
      <c r="Q26" s="179"/>
    </row>
    <row r="27" spans="1:17" ht="19.5" customHeight="1">
      <c r="A27" s="323"/>
      <c r="B27" s="361" t="s">
        <v>274</v>
      </c>
      <c r="C27" s="362"/>
      <c r="D27" s="348"/>
      <c r="E27" s="103"/>
      <c r="F27" s="363"/>
      <c r="G27" s="114"/>
      <c r="H27" s="103"/>
      <c r="I27" s="362"/>
      <c r="J27" s="791"/>
      <c r="K27" s="787"/>
      <c r="L27" s="788"/>
      <c r="M27" s="786"/>
      <c r="N27" s="786"/>
      <c r="O27" s="786"/>
      <c r="P27" s="789"/>
      <c r="Q27" s="179"/>
    </row>
    <row r="28" spans="1:17" ht="19.5" customHeight="1">
      <c r="A28" s="323"/>
      <c r="B28" s="361" t="s">
        <v>270</v>
      </c>
      <c r="C28" s="362"/>
      <c r="D28" s="348"/>
      <c r="E28" s="103"/>
      <c r="F28" s="363"/>
      <c r="G28" s="114"/>
      <c r="H28" s="103"/>
      <c r="I28" s="362"/>
      <c r="J28" s="791"/>
      <c r="K28" s="787"/>
      <c r="L28" s="788"/>
      <c r="M28" s="786"/>
      <c r="N28" s="786"/>
      <c r="O28" s="786"/>
      <c r="P28" s="789"/>
      <c r="Q28" s="179"/>
    </row>
    <row r="29" spans="1:17" ht="19.5" customHeight="1">
      <c r="A29" s="323">
        <v>10</v>
      </c>
      <c r="B29" s="364" t="s">
        <v>275</v>
      </c>
      <c r="C29" s="362">
        <v>4864819</v>
      </c>
      <c r="D29" s="348" t="s">
        <v>12</v>
      </c>
      <c r="E29" s="115" t="s">
        <v>354</v>
      </c>
      <c r="F29" s="366">
        <v>200</v>
      </c>
      <c r="G29" s="610">
        <v>253116</v>
      </c>
      <c r="H29" s="611">
        <v>248885</v>
      </c>
      <c r="I29" s="321">
        <f aca="true" t="shared" si="0" ref="I29:I35">G29-H29</f>
        <v>4231</v>
      </c>
      <c r="J29" s="321">
        <f aca="true" t="shared" si="1" ref="J29:J35">$F29*I29</f>
        <v>846200</v>
      </c>
      <c r="K29" s="785">
        <f aca="true" t="shared" si="2" ref="K29:K35">J29/1000000</f>
        <v>0.8462</v>
      </c>
      <c r="L29" s="583">
        <v>265531</v>
      </c>
      <c r="M29" s="786">
        <v>265513</v>
      </c>
      <c r="N29" s="321">
        <f aca="true" t="shared" si="3" ref="N29:N35">L29-M29</f>
        <v>18</v>
      </c>
      <c r="O29" s="321">
        <f aca="true" t="shared" si="4" ref="O29:O35">$F29*N29</f>
        <v>3600</v>
      </c>
      <c r="P29" s="785">
        <f aca="true" t="shared" si="5" ref="P29:P35">O29/1000000</f>
        <v>0.0036</v>
      </c>
      <c r="Q29" s="179"/>
    </row>
    <row r="30" spans="1:17" ht="19.5" customHeight="1">
      <c r="A30" s="323">
        <v>11</v>
      </c>
      <c r="B30" s="364" t="s">
        <v>276</v>
      </c>
      <c r="C30" s="362">
        <v>4864801</v>
      </c>
      <c r="D30" s="348" t="s">
        <v>12</v>
      </c>
      <c r="E30" s="115" t="s">
        <v>354</v>
      </c>
      <c r="F30" s="366">
        <v>200</v>
      </c>
      <c r="G30" s="610">
        <v>112518</v>
      </c>
      <c r="H30" s="611">
        <v>111779</v>
      </c>
      <c r="I30" s="321">
        <f t="shared" si="0"/>
        <v>739</v>
      </c>
      <c r="J30" s="321">
        <f t="shared" si="1"/>
        <v>147800</v>
      </c>
      <c r="K30" s="785">
        <f t="shared" si="2"/>
        <v>0.1478</v>
      </c>
      <c r="L30" s="583">
        <v>42436</v>
      </c>
      <c r="M30" s="786">
        <v>42430</v>
      </c>
      <c r="N30" s="321">
        <f t="shared" si="3"/>
        <v>6</v>
      </c>
      <c r="O30" s="321">
        <f t="shared" si="4"/>
        <v>1200</v>
      </c>
      <c r="P30" s="785">
        <f t="shared" si="5"/>
        <v>0.0012</v>
      </c>
      <c r="Q30" s="179"/>
    </row>
    <row r="31" spans="1:17" ht="19.5" customHeight="1">
      <c r="A31" s="323">
        <v>12</v>
      </c>
      <c r="B31" s="364" t="s">
        <v>277</v>
      </c>
      <c r="C31" s="362">
        <v>4864820</v>
      </c>
      <c r="D31" s="348" t="s">
        <v>12</v>
      </c>
      <c r="E31" s="115" t="s">
        <v>354</v>
      </c>
      <c r="F31" s="366">
        <v>100</v>
      </c>
      <c r="G31" s="610">
        <v>184722</v>
      </c>
      <c r="H31" s="611">
        <v>183310</v>
      </c>
      <c r="I31" s="321">
        <f t="shared" si="0"/>
        <v>1412</v>
      </c>
      <c r="J31" s="321">
        <f t="shared" si="1"/>
        <v>141200</v>
      </c>
      <c r="K31" s="785">
        <f t="shared" si="2"/>
        <v>0.1412</v>
      </c>
      <c r="L31" s="583">
        <v>74244</v>
      </c>
      <c r="M31" s="786">
        <v>74233</v>
      </c>
      <c r="N31" s="321">
        <f t="shared" si="3"/>
        <v>11</v>
      </c>
      <c r="O31" s="321">
        <f t="shared" si="4"/>
        <v>1100</v>
      </c>
      <c r="P31" s="785">
        <f t="shared" si="5"/>
        <v>0.0011</v>
      </c>
      <c r="Q31" s="179"/>
    </row>
    <row r="32" spans="1:17" s="707" customFormat="1" ht="19.5" customHeight="1">
      <c r="A32" s="323">
        <v>13</v>
      </c>
      <c r="B32" s="364" t="s">
        <v>278</v>
      </c>
      <c r="C32" s="362">
        <v>4865168</v>
      </c>
      <c r="D32" s="348" t="s">
        <v>12</v>
      </c>
      <c r="E32" s="115" t="s">
        <v>354</v>
      </c>
      <c r="F32" s="366">
        <v>1000</v>
      </c>
      <c r="G32" s="699">
        <v>990528</v>
      </c>
      <c r="H32" s="700">
        <v>990528</v>
      </c>
      <c r="I32" s="783">
        <f t="shared" si="0"/>
        <v>0</v>
      </c>
      <c r="J32" s="783">
        <f t="shared" si="1"/>
        <v>0</v>
      </c>
      <c r="K32" s="784">
        <f t="shared" si="2"/>
        <v>0</v>
      </c>
      <c r="L32" s="323">
        <v>998437</v>
      </c>
      <c r="M32" s="362">
        <v>998437</v>
      </c>
      <c r="N32" s="783">
        <f t="shared" si="3"/>
        <v>0</v>
      </c>
      <c r="O32" s="783">
        <f t="shared" si="4"/>
        <v>0</v>
      </c>
      <c r="P32" s="784">
        <f t="shared" si="5"/>
        <v>0</v>
      </c>
      <c r="Q32" s="716"/>
    </row>
    <row r="33" spans="1:17" s="707" customFormat="1" ht="19.5" customHeight="1">
      <c r="A33" s="323"/>
      <c r="B33" s="364" t="s">
        <v>278</v>
      </c>
      <c r="C33" s="362">
        <v>4865177</v>
      </c>
      <c r="D33" s="348" t="s">
        <v>12</v>
      </c>
      <c r="E33" s="115" t="s">
        <v>354</v>
      </c>
      <c r="F33" s="366">
        <v>1000</v>
      </c>
      <c r="G33" s="699">
        <v>999998</v>
      </c>
      <c r="H33" s="700">
        <v>1000000</v>
      </c>
      <c r="I33" s="783">
        <f>G33-H33</f>
        <v>-2</v>
      </c>
      <c r="J33" s="783">
        <f>$F33*I33</f>
        <v>-2000</v>
      </c>
      <c r="K33" s="784">
        <f>J33/1000000</f>
        <v>-0.002</v>
      </c>
      <c r="L33" s="323">
        <v>999999</v>
      </c>
      <c r="M33" s="362">
        <v>1000000</v>
      </c>
      <c r="N33" s="783">
        <f>L33-M33</f>
        <v>-1</v>
      </c>
      <c r="O33" s="783">
        <f>$F33*N33</f>
        <v>-1000</v>
      </c>
      <c r="P33" s="784">
        <f>O33/1000000</f>
        <v>-0.001</v>
      </c>
      <c r="Q33" s="716" t="s">
        <v>425</v>
      </c>
    </row>
    <row r="34" spans="1:17" ht="19.5" customHeight="1">
      <c r="A34" s="323">
        <v>14</v>
      </c>
      <c r="B34" s="364" t="s">
        <v>279</v>
      </c>
      <c r="C34" s="362">
        <v>4864802</v>
      </c>
      <c r="D34" s="348" t="s">
        <v>12</v>
      </c>
      <c r="E34" s="115" t="s">
        <v>354</v>
      </c>
      <c r="F34" s="366">
        <v>100</v>
      </c>
      <c r="G34" s="610">
        <v>960538</v>
      </c>
      <c r="H34" s="611">
        <v>961367</v>
      </c>
      <c r="I34" s="321">
        <f t="shared" si="0"/>
        <v>-829</v>
      </c>
      <c r="J34" s="321">
        <f t="shared" si="1"/>
        <v>-82900</v>
      </c>
      <c r="K34" s="785">
        <f t="shared" si="2"/>
        <v>-0.0829</v>
      </c>
      <c r="L34" s="583">
        <v>6919</v>
      </c>
      <c r="M34" s="786">
        <v>6926</v>
      </c>
      <c r="N34" s="321">
        <f t="shared" si="3"/>
        <v>-7</v>
      </c>
      <c r="O34" s="321">
        <f t="shared" si="4"/>
        <v>-700</v>
      </c>
      <c r="P34" s="785">
        <f t="shared" si="5"/>
        <v>-0.0007</v>
      </c>
      <c r="Q34" s="179"/>
    </row>
    <row r="35" spans="1:17" ht="19.5" customHeight="1">
      <c r="A35" s="323">
        <v>15</v>
      </c>
      <c r="B35" s="364" t="s">
        <v>383</v>
      </c>
      <c r="C35" s="362">
        <v>5128400</v>
      </c>
      <c r="D35" s="348" t="s">
        <v>12</v>
      </c>
      <c r="E35" s="115" t="s">
        <v>354</v>
      </c>
      <c r="F35" s="366">
        <v>937.5</v>
      </c>
      <c r="G35" s="610">
        <v>999182</v>
      </c>
      <c r="H35" s="611">
        <v>999182</v>
      </c>
      <c r="I35" s="321">
        <f t="shared" si="0"/>
        <v>0</v>
      </c>
      <c r="J35" s="321">
        <f t="shared" si="1"/>
        <v>0</v>
      </c>
      <c r="K35" s="785">
        <f t="shared" si="2"/>
        <v>0</v>
      </c>
      <c r="L35" s="583">
        <v>997369</v>
      </c>
      <c r="M35" s="786">
        <v>997445</v>
      </c>
      <c r="N35" s="321">
        <f t="shared" si="3"/>
        <v>-76</v>
      </c>
      <c r="O35" s="321">
        <f t="shared" si="4"/>
        <v>-71250</v>
      </c>
      <c r="P35" s="792">
        <f t="shared" si="5"/>
        <v>-0.07125</v>
      </c>
      <c r="Q35" s="179"/>
    </row>
    <row r="36" spans="1:17" ht="19.5" customHeight="1">
      <c r="A36" s="323"/>
      <c r="B36" s="361" t="s">
        <v>265</v>
      </c>
      <c r="C36" s="362"/>
      <c r="D36" s="348"/>
      <c r="E36" s="103"/>
      <c r="F36" s="363"/>
      <c r="G36" s="325"/>
      <c r="H36" s="354"/>
      <c r="I36" s="362"/>
      <c r="J36" s="791"/>
      <c r="K36" s="787"/>
      <c r="L36" s="788"/>
      <c r="M36" s="786"/>
      <c r="N36" s="786"/>
      <c r="O36" s="786"/>
      <c r="P36" s="789"/>
      <c r="Q36" s="179"/>
    </row>
    <row r="37" spans="1:17" ht="19.5" customHeight="1">
      <c r="A37" s="323">
        <v>16</v>
      </c>
      <c r="B37" s="364" t="s">
        <v>280</v>
      </c>
      <c r="C37" s="362">
        <v>4864882</v>
      </c>
      <c r="D37" s="348" t="s">
        <v>12</v>
      </c>
      <c r="E37" s="115" t="s">
        <v>354</v>
      </c>
      <c r="F37" s="366">
        <v>-625</v>
      </c>
      <c r="G37" s="610">
        <v>985744</v>
      </c>
      <c r="H37" s="611">
        <v>985820</v>
      </c>
      <c r="I37" s="321">
        <f>G37-H37</f>
        <v>-76</v>
      </c>
      <c r="J37" s="321">
        <f>$F37*I37</f>
        <v>47500</v>
      </c>
      <c r="K37" s="785">
        <f>J37/1000000</f>
        <v>0.0475</v>
      </c>
      <c r="L37" s="583">
        <v>995393</v>
      </c>
      <c r="M37" s="786">
        <v>995393</v>
      </c>
      <c r="N37" s="321">
        <f>L37-M37</f>
        <v>0</v>
      </c>
      <c r="O37" s="321">
        <f>$F37*N37</f>
        <v>0</v>
      </c>
      <c r="P37" s="792">
        <f>O37/1000000</f>
        <v>0</v>
      </c>
      <c r="Q37" s="596"/>
    </row>
    <row r="38" spans="1:17" ht="19.5" customHeight="1">
      <c r="A38" s="323">
        <v>17</v>
      </c>
      <c r="B38" s="364" t="s">
        <v>283</v>
      </c>
      <c r="C38" s="362">
        <v>4902572</v>
      </c>
      <c r="D38" s="348" t="s">
        <v>12</v>
      </c>
      <c r="E38" s="115" t="s">
        <v>354</v>
      </c>
      <c r="F38" s="366">
        <v>-300</v>
      </c>
      <c r="G38" s="610">
        <v>999989</v>
      </c>
      <c r="H38" s="611">
        <v>999989</v>
      </c>
      <c r="I38" s="321">
        <f>G38-H38</f>
        <v>0</v>
      </c>
      <c r="J38" s="321">
        <f>$F38*I38</f>
        <v>0</v>
      </c>
      <c r="K38" s="785">
        <f>J38/1000000</f>
        <v>0</v>
      </c>
      <c r="L38" s="583">
        <v>4</v>
      </c>
      <c r="M38" s="786">
        <v>4</v>
      </c>
      <c r="N38" s="321">
        <f>L38-M38</f>
        <v>0</v>
      </c>
      <c r="O38" s="321">
        <f>$F38*N38</f>
        <v>0</v>
      </c>
      <c r="P38" s="785">
        <f>O38/1000000</f>
        <v>0</v>
      </c>
      <c r="Q38" s="179"/>
    </row>
    <row r="39" spans="1:17" ht="19.5" customHeight="1">
      <c r="A39" s="323"/>
      <c r="B39" s="361"/>
      <c r="C39" s="362"/>
      <c r="D39" s="362"/>
      <c r="E39" s="364"/>
      <c r="F39" s="362"/>
      <c r="G39" s="114"/>
      <c r="H39" s="50"/>
      <c r="I39" s="50"/>
      <c r="J39" s="50"/>
      <c r="K39" s="121"/>
      <c r="L39" s="44"/>
      <c r="M39" s="21"/>
      <c r="N39" s="21"/>
      <c r="O39" s="21"/>
      <c r="P39" s="28"/>
      <c r="Q39" s="179"/>
    </row>
    <row r="40" spans="1:17" ht="19.5" customHeight="1" thickBot="1">
      <c r="A40" s="367"/>
      <c r="B40" s="368" t="s">
        <v>281</v>
      </c>
      <c r="C40" s="368"/>
      <c r="D40" s="368"/>
      <c r="E40" s="368"/>
      <c r="F40" s="368"/>
      <c r="G40" s="123"/>
      <c r="H40" s="122"/>
      <c r="I40" s="122"/>
      <c r="J40" s="122"/>
      <c r="K40" s="594">
        <f>SUM(K29:K39)</f>
        <v>1.0978</v>
      </c>
      <c r="L40" s="375"/>
      <c r="M40" s="376"/>
      <c r="N40" s="376"/>
      <c r="O40" s="376"/>
      <c r="P40" s="372">
        <f>SUM(P29:P39)</f>
        <v>-0.06705</v>
      </c>
      <c r="Q40" s="180"/>
    </row>
    <row r="41" spans="1:16" ht="13.5" thickTop="1">
      <c r="A41" s="64"/>
      <c r="B41" s="2"/>
      <c r="C41" s="111"/>
      <c r="D41" s="64"/>
      <c r="E41" s="111"/>
      <c r="F41" s="10"/>
      <c r="G41" s="10"/>
      <c r="H41" s="10"/>
      <c r="I41" s="10"/>
      <c r="J41" s="10"/>
      <c r="K41" s="11"/>
      <c r="L41" s="377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4"/>
      <c r="K43" s="18"/>
      <c r="L43" s="18"/>
      <c r="M43" s="18"/>
      <c r="N43" s="18"/>
      <c r="O43" s="18"/>
      <c r="P43" s="18"/>
    </row>
    <row r="44" spans="2:16" ht="21.75">
      <c r="B44" s="223" t="s">
        <v>340</v>
      </c>
      <c r="K44" s="379">
        <f>K21</f>
        <v>1.3723</v>
      </c>
      <c r="L44" s="378"/>
      <c r="M44" s="378"/>
      <c r="N44" s="378"/>
      <c r="O44" s="378"/>
      <c r="P44" s="379">
        <f>P21</f>
        <v>0.49282499999999996</v>
      </c>
    </row>
    <row r="45" spans="2:16" ht="21.75">
      <c r="B45" s="223" t="s">
        <v>341</v>
      </c>
      <c r="K45" s="379">
        <f>K26</f>
        <v>-0.8644</v>
      </c>
      <c r="L45" s="378"/>
      <c r="M45" s="378"/>
      <c r="N45" s="378"/>
      <c r="O45" s="378"/>
      <c r="P45" s="379">
        <f>P26</f>
        <v>-0.0058000000000000005</v>
      </c>
    </row>
    <row r="46" spans="2:16" ht="21.75">
      <c r="B46" s="223" t="s">
        <v>342</v>
      </c>
      <c r="K46" s="379">
        <f>K40</f>
        <v>1.0978</v>
      </c>
      <c r="L46" s="378"/>
      <c r="M46" s="378"/>
      <c r="N46" s="378"/>
      <c r="O46" s="378"/>
      <c r="P46" s="588">
        <f>P40</f>
        <v>-0.06705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">
      <selection activeCell="G48" sqref="G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88" t="s">
        <v>245</v>
      </c>
      <c r="P2" s="345" t="str">
        <f>NDPL!Q1</f>
        <v>OCTOBER-2014</v>
      </c>
    </row>
    <row r="3" spans="1:9" ht="18">
      <c r="A3" s="219" t="s">
        <v>359</v>
      </c>
      <c r="B3" s="219"/>
      <c r="C3" s="316"/>
      <c r="D3" s="317"/>
      <c r="E3" s="317"/>
      <c r="F3" s="316"/>
      <c r="G3" s="316"/>
      <c r="H3" s="316"/>
      <c r="I3" s="316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01/11/2014</v>
      </c>
      <c r="H5" s="39" t="str">
        <f>NDPL!H5</f>
        <v>INTIAL READING 01/10/2014</v>
      </c>
      <c r="I5" s="39" t="s">
        <v>4</v>
      </c>
      <c r="J5" s="39" t="s">
        <v>5</v>
      </c>
      <c r="K5" s="39" t="s">
        <v>6</v>
      </c>
      <c r="L5" s="41" t="str">
        <f>NDPL!G5</f>
        <v>FINAL READING 01/11/2014</v>
      </c>
      <c r="M5" s="39" t="str">
        <f>NDPL!H5</f>
        <v>INTIAL READING 01/10/2014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4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8"/>
    </row>
    <row r="8" spans="1:17" ht="18">
      <c r="A8" s="140"/>
      <c r="B8" s="620" t="s">
        <v>290</v>
      </c>
      <c r="C8" s="618"/>
      <c r="D8" s="143"/>
      <c r="E8" s="143"/>
      <c r="F8" s="145"/>
      <c r="G8" s="156"/>
      <c r="H8" s="19"/>
      <c r="I8" s="79"/>
      <c r="J8" s="79"/>
      <c r="K8" s="81"/>
      <c r="L8" s="80"/>
      <c r="M8" s="78"/>
      <c r="N8" s="79"/>
      <c r="O8" s="79"/>
      <c r="P8" s="81"/>
      <c r="Q8" s="179"/>
    </row>
    <row r="9" spans="1:17" ht="18">
      <c r="A9" s="147"/>
      <c r="B9" s="621" t="s">
        <v>291</v>
      </c>
      <c r="C9" s="622" t="s">
        <v>285</v>
      </c>
      <c r="D9" s="148"/>
      <c r="E9" s="143"/>
      <c r="F9" s="145"/>
      <c r="G9" s="23"/>
      <c r="H9" s="19"/>
      <c r="I9" s="79"/>
      <c r="J9" s="79"/>
      <c r="K9" s="81"/>
      <c r="L9" s="217"/>
      <c r="M9" s="79"/>
      <c r="N9" s="79"/>
      <c r="O9" s="79"/>
      <c r="P9" s="81"/>
      <c r="Q9" s="179"/>
    </row>
    <row r="10" spans="1:17" ht="20.25">
      <c r="A10" s="605">
        <v>1</v>
      </c>
      <c r="B10" s="617" t="s">
        <v>286</v>
      </c>
      <c r="C10" s="618">
        <v>4865001</v>
      </c>
      <c r="D10" s="677" t="s">
        <v>12</v>
      </c>
      <c r="E10" s="143" t="s">
        <v>363</v>
      </c>
      <c r="F10" s="619">
        <v>2000</v>
      </c>
      <c r="G10" s="610">
        <v>8080</v>
      </c>
      <c r="H10" s="611">
        <v>6963</v>
      </c>
      <c r="I10" s="611">
        <f>G10-H10</f>
        <v>1117</v>
      </c>
      <c r="J10" s="611">
        <f>$F10*I10</f>
        <v>2234000</v>
      </c>
      <c r="K10" s="611">
        <f>J10/1000000</f>
        <v>2.234</v>
      </c>
      <c r="L10" s="610">
        <v>804</v>
      </c>
      <c r="M10" s="611">
        <v>803</v>
      </c>
      <c r="N10" s="579">
        <f>L10-M10</f>
        <v>1</v>
      </c>
      <c r="O10" s="579">
        <f>$F10*N10</f>
        <v>2000</v>
      </c>
      <c r="P10" s="581">
        <f>O10/1000000</f>
        <v>0.002</v>
      </c>
      <c r="Q10" s="179"/>
    </row>
    <row r="11" spans="1:17" ht="20.25">
      <c r="A11" s="605">
        <v>2</v>
      </c>
      <c r="B11" s="617" t="s">
        <v>288</v>
      </c>
      <c r="C11" s="618">
        <v>4902498</v>
      </c>
      <c r="D11" s="677" t="s">
        <v>12</v>
      </c>
      <c r="E11" s="143" t="s">
        <v>363</v>
      </c>
      <c r="F11" s="619">
        <v>2000</v>
      </c>
      <c r="G11" s="610">
        <v>15678</v>
      </c>
      <c r="H11" s="611">
        <v>15382</v>
      </c>
      <c r="I11" s="611">
        <f>G11-H11</f>
        <v>296</v>
      </c>
      <c r="J11" s="611">
        <f>$F11*I11</f>
        <v>592000</v>
      </c>
      <c r="K11" s="611">
        <f>J11/1000000</f>
        <v>0.592</v>
      </c>
      <c r="L11" s="610">
        <v>2292</v>
      </c>
      <c r="M11" s="611">
        <v>2293</v>
      </c>
      <c r="N11" s="579">
        <f>L11-M11</f>
        <v>-1</v>
      </c>
      <c r="O11" s="579">
        <f>$F11*N11</f>
        <v>-2000</v>
      </c>
      <c r="P11" s="581">
        <f>O11/1000000</f>
        <v>-0.002</v>
      </c>
      <c r="Q11" s="179"/>
    </row>
    <row r="12" spans="1:17" ht="14.25">
      <c r="A12" s="114"/>
      <c r="B12" s="149"/>
      <c r="C12" s="131"/>
      <c r="D12" s="677"/>
      <c r="E12" s="150"/>
      <c r="F12" s="151"/>
      <c r="G12" s="157"/>
      <c r="H12" s="158"/>
      <c r="I12" s="79"/>
      <c r="J12" s="79"/>
      <c r="K12" s="81"/>
      <c r="L12" s="217"/>
      <c r="M12" s="79"/>
      <c r="N12" s="79"/>
      <c r="O12" s="79"/>
      <c r="P12" s="81"/>
      <c r="Q12" s="179"/>
    </row>
    <row r="13" spans="1:17" ht="14.25">
      <c r="A13" s="114"/>
      <c r="B13" s="152"/>
      <c r="C13" s="131"/>
      <c r="D13" s="677"/>
      <c r="E13" s="150"/>
      <c r="F13" s="151"/>
      <c r="G13" s="157"/>
      <c r="H13" s="158"/>
      <c r="I13" s="79"/>
      <c r="J13" s="79"/>
      <c r="K13" s="81"/>
      <c r="L13" s="217"/>
      <c r="M13" s="79"/>
      <c r="N13" s="79"/>
      <c r="O13" s="79"/>
      <c r="P13" s="81"/>
      <c r="Q13" s="179"/>
    </row>
    <row r="14" spans="1:17" ht="14.25">
      <c r="A14" s="114"/>
      <c r="B14" s="149"/>
      <c r="C14" s="131"/>
      <c r="D14" s="677"/>
      <c r="E14" s="150"/>
      <c r="F14" s="151"/>
      <c r="G14" s="157"/>
      <c r="H14" s="158"/>
      <c r="I14" s="79"/>
      <c r="J14" s="79"/>
      <c r="K14" s="81"/>
      <c r="L14" s="217"/>
      <c r="M14" s="79"/>
      <c r="N14" s="79"/>
      <c r="O14" s="79"/>
      <c r="P14" s="81"/>
      <c r="Q14" s="179"/>
    </row>
    <row r="15" spans="1:17" ht="18">
      <c r="A15" s="114"/>
      <c r="B15" s="149"/>
      <c r="C15" s="131"/>
      <c r="D15" s="677"/>
      <c r="E15" s="150"/>
      <c r="F15" s="151"/>
      <c r="G15" s="157"/>
      <c r="H15" s="633" t="s">
        <v>326</v>
      </c>
      <c r="I15" s="612"/>
      <c r="J15" s="369"/>
      <c r="K15" s="613">
        <f>SUM(K10:K11)</f>
        <v>2.826</v>
      </c>
      <c r="L15" s="217"/>
      <c r="M15" s="634" t="s">
        <v>326</v>
      </c>
      <c r="N15" s="614"/>
      <c r="O15" s="609"/>
      <c r="P15" s="615">
        <f>SUM(P10:P11)</f>
        <v>0</v>
      </c>
      <c r="Q15" s="179"/>
    </row>
    <row r="16" spans="1:17" ht="18">
      <c r="A16" s="114"/>
      <c r="B16" s="383" t="s">
        <v>11</v>
      </c>
      <c r="C16" s="382"/>
      <c r="D16" s="677"/>
      <c r="E16" s="150"/>
      <c r="F16" s="151"/>
      <c r="G16" s="157"/>
      <c r="H16" s="158"/>
      <c r="I16" s="79"/>
      <c r="J16" s="79"/>
      <c r="K16" s="81"/>
      <c r="L16" s="217"/>
      <c r="M16" s="79"/>
      <c r="N16" s="79"/>
      <c r="O16" s="79"/>
      <c r="P16" s="81"/>
      <c r="Q16" s="179"/>
    </row>
    <row r="17" spans="1:17" ht="18">
      <c r="A17" s="153"/>
      <c r="B17" s="257" t="s">
        <v>292</v>
      </c>
      <c r="C17" s="183" t="s">
        <v>285</v>
      </c>
      <c r="D17" s="678"/>
      <c r="E17" s="150"/>
      <c r="F17" s="155"/>
      <c r="G17" s="23"/>
      <c r="H17" s="19"/>
      <c r="I17" s="79"/>
      <c r="J17" s="79"/>
      <c r="K17" s="81"/>
      <c r="L17" s="217"/>
      <c r="M17" s="79"/>
      <c r="N17" s="79"/>
      <c r="O17" s="79"/>
      <c r="P17" s="81"/>
      <c r="Q17" s="179"/>
    </row>
    <row r="18" spans="1:17" ht="20.25">
      <c r="A18" s="325">
        <v>3</v>
      </c>
      <c r="B18" s="381" t="s">
        <v>286</v>
      </c>
      <c r="C18" s="382">
        <v>4902505</v>
      </c>
      <c r="D18" s="677" t="s">
        <v>12</v>
      </c>
      <c r="E18" s="143" t="s">
        <v>363</v>
      </c>
      <c r="F18" s="623">
        <v>1000</v>
      </c>
      <c r="G18" s="610">
        <v>992776</v>
      </c>
      <c r="H18" s="611">
        <v>992454</v>
      </c>
      <c r="I18" s="611">
        <f>G18-H18</f>
        <v>322</v>
      </c>
      <c r="J18" s="611">
        <f>$F18*I18</f>
        <v>322000</v>
      </c>
      <c r="K18" s="611">
        <f>J18/1000000</f>
        <v>0.322</v>
      </c>
      <c r="L18" s="610">
        <v>38627</v>
      </c>
      <c r="M18" s="611">
        <v>38627</v>
      </c>
      <c r="N18" s="579">
        <f>L18-M18</f>
        <v>0</v>
      </c>
      <c r="O18" s="579">
        <f>$F18*N18</f>
        <v>0</v>
      </c>
      <c r="P18" s="581">
        <f>O18/1000000</f>
        <v>0</v>
      </c>
      <c r="Q18" s="179"/>
    </row>
    <row r="19" spans="1:17" ht="20.25">
      <c r="A19" s="325">
        <v>4</v>
      </c>
      <c r="B19" s="381" t="s">
        <v>288</v>
      </c>
      <c r="C19" s="382">
        <v>5128424</v>
      </c>
      <c r="D19" s="677" t="s">
        <v>12</v>
      </c>
      <c r="E19" s="143" t="s">
        <v>363</v>
      </c>
      <c r="F19" s="623">
        <v>1000</v>
      </c>
      <c r="G19" s="699">
        <v>995612</v>
      </c>
      <c r="H19" s="700">
        <v>995018</v>
      </c>
      <c r="I19" s="700">
        <f>G19-H19</f>
        <v>594</v>
      </c>
      <c r="J19" s="700">
        <f>$F19*I19</f>
        <v>594000</v>
      </c>
      <c r="K19" s="700">
        <f>J19/1000000</f>
        <v>0.594</v>
      </c>
      <c r="L19" s="699">
        <v>993895</v>
      </c>
      <c r="M19" s="700">
        <v>993895</v>
      </c>
      <c r="N19" s="701">
        <f>L19-M19</f>
        <v>0</v>
      </c>
      <c r="O19" s="701">
        <f>$F19*N19</f>
        <v>0</v>
      </c>
      <c r="P19" s="702">
        <f>O19/1000000</f>
        <v>0</v>
      </c>
      <c r="Q19" s="560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0"/>
      <c r="Q20" s="179"/>
    </row>
    <row r="21" spans="1:17" ht="18">
      <c r="A21" s="23"/>
      <c r="B21" s="19"/>
      <c r="C21" s="19"/>
      <c r="D21" s="19"/>
      <c r="E21" s="19"/>
      <c r="F21" s="19"/>
      <c r="G21" s="23"/>
      <c r="H21" s="636" t="s">
        <v>326</v>
      </c>
      <c r="I21" s="635"/>
      <c r="J21" s="513"/>
      <c r="K21" s="616">
        <f>SUM(K18:K19)</f>
        <v>0.9159999999999999</v>
      </c>
      <c r="L21" s="23"/>
      <c r="M21" s="636" t="s">
        <v>326</v>
      </c>
      <c r="N21" s="616"/>
      <c r="O21" s="513"/>
      <c r="P21" s="616">
        <f>SUM(P18:P19)</f>
        <v>0</v>
      </c>
      <c r="Q21" s="179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0"/>
      <c r="Q22" s="179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4"/>
      <c r="J23" s="30"/>
      <c r="K23" s="235"/>
      <c r="L23" s="29"/>
      <c r="M23" s="30"/>
      <c r="N23" s="234"/>
      <c r="O23" s="30"/>
      <c r="P23" s="235"/>
      <c r="Q23" s="180"/>
    </row>
    <row r="24" ht="13.5" thickTop="1"/>
    <row r="28" spans="1:16" ht="18">
      <c r="A28" s="624" t="s">
        <v>294</v>
      </c>
      <c r="B28" s="220"/>
      <c r="C28" s="220"/>
      <c r="D28" s="220"/>
      <c r="E28" s="220"/>
      <c r="F28" s="220"/>
      <c r="K28" s="159">
        <f>(K15+K21)</f>
        <v>3.742</v>
      </c>
      <c r="L28" s="160"/>
      <c r="M28" s="160"/>
      <c r="N28" s="160"/>
      <c r="O28" s="160"/>
      <c r="P28" s="159">
        <f>(P15+P21)</f>
        <v>0</v>
      </c>
    </row>
    <row r="31" spans="1:2" ht="18">
      <c r="A31" s="624" t="s">
        <v>295</v>
      </c>
      <c r="B31" s="624" t="s">
        <v>296</v>
      </c>
    </row>
    <row r="32" spans="1:16" ht="18">
      <c r="A32" s="236"/>
      <c r="B32" s="236"/>
      <c r="H32" s="184" t="s">
        <v>297</v>
      </c>
      <c r="I32" s="220"/>
      <c r="J32" s="184"/>
      <c r="K32" s="332">
        <v>0</v>
      </c>
      <c r="L32" s="332"/>
      <c r="M32" s="332"/>
      <c r="N32" s="332"/>
      <c r="O32" s="332"/>
      <c r="P32" s="332">
        <v>0</v>
      </c>
    </row>
    <row r="33" spans="8:16" ht="18">
      <c r="H33" s="184" t="s">
        <v>298</v>
      </c>
      <c r="I33" s="220"/>
      <c r="J33" s="184"/>
      <c r="K33" s="332">
        <f>BRPL!K17</f>
        <v>0</v>
      </c>
      <c r="L33" s="332"/>
      <c r="M33" s="332"/>
      <c r="N33" s="332"/>
      <c r="O33" s="332"/>
      <c r="P33" s="332">
        <f>BRPL!P17</f>
        <v>0</v>
      </c>
    </row>
    <row r="34" spans="8:16" ht="18">
      <c r="H34" s="184" t="s">
        <v>299</v>
      </c>
      <c r="I34" s="220"/>
      <c r="J34" s="184"/>
      <c r="K34" s="220">
        <f>BYPL!K33</f>
        <v>-1.6507</v>
      </c>
      <c r="L34" s="220"/>
      <c r="M34" s="625"/>
      <c r="N34" s="220"/>
      <c r="O34" s="220"/>
      <c r="P34" s="220">
        <f>BYPL!P33</f>
        <v>-8.1756</v>
      </c>
    </row>
    <row r="35" spans="8:16" ht="18">
      <c r="H35" s="184" t="s">
        <v>300</v>
      </c>
      <c r="I35" s="220"/>
      <c r="J35" s="184"/>
      <c r="K35" s="220">
        <f>NDMC!K33</f>
        <v>-0.21800000000000003</v>
      </c>
      <c r="L35" s="220"/>
      <c r="M35" s="220"/>
      <c r="N35" s="220"/>
      <c r="O35" s="220"/>
      <c r="P35" s="220">
        <f>NDMC!P33</f>
        <v>1.4096</v>
      </c>
    </row>
    <row r="36" spans="8:16" ht="18">
      <c r="H36" s="184" t="s">
        <v>301</v>
      </c>
      <c r="I36" s="220"/>
      <c r="J36" s="184"/>
      <c r="K36" s="220"/>
      <c r="L36" s="220"/>
      <c r="M36" s="220"/>
      <c r="N36" s="220"/>
      <c r="O36" s="220"/>
      <c r="P36" s="220"/>
    </row>
    <row r="37" spans="8:16" ht="18">
      <c r="H37" s="626" t="s">
        <v>302</v>
      </c>
      <c r="I37" s="184"/>
      <c r="J37" s="184"/>
      <c r="K37" s="184">
        <f>SUM(K32:K36)</f>
        <v>-1.8687</v>
      </c>
      <c r="L37" s="220"/>
      <c r="M37" s="220"/>
      <c r="N37" s="220"/>
      <c r="O37" s="220"/>
      <c r="P37" s="184">
        <f>SUM(P32:P36)</f>
        <v>-6.765999999999999</v>
      </c>
    </row>
    <row r="38" spans="8:16" ht="18">
      <c r="H38" s="220"/>
      <c r="I38" s="220"/>
      <c r="J38" s="220"/>
      <c r="K38" s="220"/>
      <c r="L38" s="220"/>
      <c r="M38" s="220"/>
      <c r="N38" s="220"/>
      <c r="O38" s="220"/>
      <c r="P38" s="220"/>
    </row>
    <row r="39" spans="1:16" ht="18">
      <c r="A39" s="624" t="s">
        <v>327</v>
      </c>
      <c r="B39" s="133"/>
      <c r="C39" s="133"/>
      <c r="D39" s="133"/>
      <c r="E39" s="133"/>
      <c r="F39" s="133"/>
      <c r="G39" s="133"/>
      <c r="H39" s="184"/>
      <c r="I39" s="627"/>
      <c r="J39" s="184"/>
      <c r="K39" s="627">
        <f>K28+K37</f>
        <v>1.8733</v>
      </c>
      <c r="L39" s="220"/>
      <c r="M39" s="220"/>
      <c r="N39" s="220"/>
      <c r="O39" s="220"/>
      <c r="P39" s="627">
        <f>P28+P37</f>
        <v>-6.765999999999999</v>
      </c>
    </row>
    <row r="40" spans="1:10" ht="18">
      <c r="A40" s="184"/>
      <c r="B40" s="132"/>
      <c r="C40" s="133"/>
      <c r="D40" s="133"/>
      <c r="E40" s="133"/>
      <c r="F40" s="133"/>
      <c r="G40" s="133"/>
      <c r="H40" s="133"/>
      <c r="I40" s="162"/>
      <c r="J40" s="133"/>
    </row>
    <row r="41" spans="1:10" ht="18">
      <c r="A41" s="626" t="s">
        <v>303</v>
      </c>
      <c r="B41" s="184" t="s">
        <v>304</v>
      </c>
      <c r="C41" s="133"/>
      <c r="D41" s="133"/>
      <c r="E41" s="133"/>
      <c r="F41" s="133"/>
      <c r="G41" s="133"/>
      <c r="H41" s="133"/>
      <c r="I41" s="162"/>
      <c r="J41" s="133"/>
    </row>
    <row r="42" spans="1:10" ht="12.75">
      <c r="A42" s="161"/>
      <c r="B42" s="132"/>
      <c r="C42" s="133"/>
      <c r="D42" s="133"/>
      <c r="E42" s="133"/>
      <c r="F42" s="133"/>
      <c r="G42" s="133"/>
      <c r="H42" s="133"/>
      <c r="I42" s="162"/>
      <c r="J42" s="133"/>
    </row>
    <row r="43" spans="1:16" ht="18">
      <c r="A43" s="628" t="s">
        <v>305</v>
      </c>
      <c r="B43" s="629" t="s">
        <v>306</v>
      </c>
      <c r="C43" s="630" t="s">
        <v>307</v>
      </c>
      <c r="D43" s="629"/>
      <c r="E43" s="629"/>
      <c r="F43" s="629"/>
      <c r="G43" s="513">
        <v>30.4285</v>
      </c>
      <c r="H43" s="629" t="s">
        <v>308</v>
      </c>
      <c r="I43" s="629"/>
      <c r="J43" s="631"/>
      <c r="K43" s="629">
        <f>($K$39*G43)/100</f>
        <v>0.5700170904999999</v>
      </c>
      <c r="L43" s="629"/>
      <c r="M43" s="629"/>
      <c r="N43" s="629"/>
      <c r="O43" s="629"/>
      <c r="P43" s="629">
        <f>($P$39*G43)/100</f>
        <v>-2.05879231</v>
      </c>
    </row>
    <row r="44" spans="1:16" ht="18">
      <c r="A44" s="628" t="s">
        <v>309</v>
      </c>
      <c r="B44" s="629" t="s">
        <v>364</v>
      </c>
      <c r="C44" s="630" t="s">
        <v>307</v>
      </c>
      <c r="D44" s="629"/>
      <c r="E44" s="629"/>
      <c r="F44" s="629"/>
      <c r="G44" s="513">
        <v>39.9797</v>
      </c>
      <c r="H44" s="629" t="s">
        <v>308</v>
      </c>
      <c r="I44" s="629"/>
      <c r="J44" s="631"/>
      <c r="K44" s="629">
        <f>($K$39*G44)/100</f>
        <v>0.7489397201</v>
      </c>
      <c r="L44" s="629"/>
      <c r="M44" s="629"/>
      <c r="N44" s="629"/>
      <c r="O44" s="629"/>
      <c r="P44" s="629">
        <f>($P$39*G44)/100</f>
        <v>-2.7050265019999995</v>
      </c>
    </row>
    <row r="45" spans="1:16" ht="18">
      <c r="A45" s="628" t="s">
        <v>310</v>
      </c>
      <c r="B45" s="629" t="s">
        <v>365</v>
      </c>
      <c r="C45" s="630" t="s">
        <v>307</v>
      </c>
      <c r="D45" s="629"/>
      <c r="E45" s="629"/>
      <c r="F45" s="629"/>
      <c r="G45" s="513">
        <v>23.7098</v>
      </c>
      <c r="H45" s="629" t="s">
        <v>308</v>
      </c>
      <c r="I45" s="629"/>
      <c r="J45" s="631"/>
      <c r="K45" s="629">
        <f>($K$39*G45)/100</f>
        <v>0.4441556834</v>
      </c>
      <c r="L45" s="629"/>
      <c r="M45" s="629"/>
      <c r="N45" s="629"/>
      <c r="O45" s="629"/>
      <c r="P45" s="629">
        <f>($P$39*G45)/100</f>
        <v>-1.604205068</v>
      </c>
    </row>
    <row r="46" spans="1:16" ht="18">
      <c r="A46" s="628" t="s">
        <v>311</v>
      </c>
      <c r="B46" s="629" t="s">
        <v>366</v>
      </c>
      <c r="C46" s="630" t="s">
        <v>307</v>
      </c>
      <c r="D46" s="629"/>
      <c r="E46" s="629"/>
      <c r="F46" s="629"/>
      <c r="G46" s="513">
        <v>5.1161</v>
      </c>
      <c r="H46" s="629" t="s">
        <v>308</v>
      </c>
      <c r="I46" s="629"/>
      <c r="J46" s="631"/>
      <c r="K46" s="629">
        <f>($K$39*G46)/100</f>
        <v>0.0958399013</v>
      </c>
      <c r="L46" s="629"/>
      <c r="M46" s="629"/>
      <c r="N46" s="629"/>
      <c r="O46" s="629"/>
      <c r="P46" s="629">
        <f>($P$39*G46)/100</f>
        <v>-0.34615532599999993</v>
      </c>
    </row>
    <row r="47" spans="1:16" ht="18">
      <c r="A47" s="628" t="s">
        <v>312</v>
      </c>
      <c r="B47" s="629" t="s">
        <v>367</v>
      </c>
      <c r="C47" s="630" t="s">
        <v>307</v>
      </c>
      <c r="D47" s="629"/>
      <c r="E47" s="629"/>
      <c r="F47" s="629"/>
      <c r="G47" s="513">
        <v>0.7659</v>
      </c>
      <c r="H47" s="629" t="s">
        <v>308</v>
      </c>
      <c r="I47" s="629"/>
      <c r="J47" s="631"/>
      <c r="K47" s="629">
        <f>($K$39*G47)/100</f>
        <v>0.0143476047</v>
      </c>
      <c r="L47" s="629"/>
      <c r="M47" s="629"/>
      <c r="N47" s="629"/>
      <c r="O47" s="629"/>
      <c r="P47" s="629">
        <f>($P$39*G47)/100</f>
        <v>-0.05182079399999999</v>
      </c>
    </row>
    <row r="48" spans="6:10" ht="12.75">
      <c r="F48" s="163"/>
      <c r="J48" s="164"/>
    </row>
    <row r="49" spans="1:10" ht="15">
      <c r="A49" s="632" t="s">
        <v>434</v>
      </c>
      <c r="F49" s="163"/>
      <c r="J49" s="16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7">
      <selection activeCell="D57" sqref="D5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0039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318"/>
      <c r="R1" s="19"/>
    </row>
    <row r="2" spans="1:18" ht="30">
      <c r="A2" s="246"/>
      <c r="B2" s="19"/>
      <c r="C2" s="19"/>
      <c r="D2" s="19"/>
      <c r="E2" s="19"/>
      <c r="F2" s="19"/>
      <c r="G2" s="502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19"/>
      <c r="R2" s="19"/>
    </row>
    <row r="3" spans="1:18" ht="26.25">
      <c r="A3" s="24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9"/>
      <c r="R3" s="19"/>
    </row>
    <row r="4" spans="1:18" ht="25.5">
      <c r="A4" s="24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9"/>
      <c r="R4" s="19"/>
    </row>
    <row r="5" spans="1:18" ht="23.25">
      <c r="A5" s="252"/>
      <c r="B5" s="19"/>
      <c r="C5" s="497" t="s">
        <v>392</v>
      </c>
      <c r="D5" s="19"/>
      <c r="E5" s="19"/>
      <c r="F5" s="19"/>
      <c r="G5" s="19"/>
      <c r="H5" s="19"/>
      <c r="I5" s="19"/>
      <c r="J5" s="19"/>
      <c r="K5" s="19"/>
      <c r="L5" s="249"/>
      <c r="M5" s="19"/>
      <c r="N5" s="19"/>
      <c r="O5" s="19"/>
      <c r="P5" s="19"/>
      <c r="Q5" s="319"/>
      <c r="R5" s="19"/>
    </row>
    <row r="6" spans="1:18" ht="18">
      <c r="A6" s="248"/>
      <c r="B6" s="12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9"/>
      <c r="R6" s="19"/>
    </row>
    <row r="7" spans="1:18" ht="26.25">
      <c r="A7" s="246"/>
      <c r="B7" s="19"/>
      <c r="C7" s="19"/>
      <c r="D7" s="19"/>
      <c r="E7" s="19"/>
      <c r="F7" s="301" t="s">
        <v>422</v>
      </c>
      <c r="G7" s="19"/>
      <c r="H7" s="19"/>
      <c r="I7" s="19"/>
      <c r="J7" s="19"/>
      <c r="K7" s="19"/>
      <c r="L7" s="249"/>
      <c r="M7" s="19"/>
      <c r="N7" s="19"/>
      <c r="O7" s="19"/>
      <c r="P7" s="19"/>
      <c r="Q7" s="319"/>
      <c r="R7" s="19"/>
    </row>
    <row r="8" spans="1:18" ht="25.5">
      <c r="A8" s="247"/>
      <c r="B8" s="250"/>
      <c r="C8" s="19"/>
      <c r="D8" s="19"/>
      <c r="E8" s="19"/>
      <c r="F8" s="19"/>
      <c r="G8" s="19"/>
      <c r="H8" s="251"/>
      <c r="I8" s="19"/>
      <c r="J8" s="19"/>
      <c r="K8" s="19"/>
      <c r="L8" s="19"/>
      <c r="M8" s="19"/>
      <c r="N8" s="19"/>
      <c r="O8" s="19"/>
      <c r="P8" s="19"/>
      <c r="Q8" s="319"/>
      <c r="R8" s="19"/>
    </row>
    <row r="9" spans="1:18" ht="12.75">
      <c r="A9" s="252"/>
      <c r="B9" s="19"/>
      <c r="C9" s="19"/>
      <c r="D9" s="19"/>
      <c r="E9" s="19"/>
      <c r="F9" s="19"/>
      <c r="G9" s="19"/>
      <c r="H9" s="253"/>
      <c r="I9" s="19"/>
      <c r="J9" s="19"/>
      <c r="K9" s="19"/>
      <c r="L9" s="19"/>
      <c r="M9" s="19"/>
      <c r="N9" s="19"/>
      <c r="O9" s="19"/>
      <c r="P9" s="19"/>
      <c r="Q9" s="319"/>
      <c r="R9" s="19"/>
    </row>
    <row r="10" spans="1:18" ht="45.75" customHeight="1">
      <c r="A10" s="252"/>
      <c r="B10" s="308" t="s">
        <v>328</v>
      </c>
      <c r="C10" s="19"/>
      <c r="D10" s="19"/>
      <c r="E10" s="19"/>
      <c r="F10" s="19"/>
      <c r="G10" s="19"/>
      <c r="H10" s="253"/>
      <c r="I10" s="302"/>
      <c r="J10" s="78"/>
      <c r="K10" s="78"/>
      <c r="L10" s="78"/>
      <c r="M10" s="78"/>
      <c r="N10" s="302"/>
      <c r="O10" s="78"/>
      <c r="P10" s="78"/>
      <c r="Q10" s="319"/>
      <c r="R10" s="19"/>
    </row>
    <row r="11" spans="1:19" ht="20.25">
      <c r="A11" s="252"/>
      <c r="B11" s="19"/>
      <c r="C11" s="19"/>
      <c r="D11" s="19"/>
      <c r="E11" s="19"/>
      <c r="F11" s="19"/>
      <c r="G11" s="19"/>
      <c r="H11" s="256"/>
      <c r="I11" s="529" t="s">
        <v>347</v>
      </c>
      <c r="J11" s="303"/>
      <c r="K11" s="303"/>
      <c r="L11" s="303"/>
      <c r="M11" s="303"/>
      <c r="N11" s="529" t="s">
        <v>348</v>
      </c>
      <c r="O11" s="303"/>
      <c r="P11" s="303"/>
      <c r="Q11" s="491"/>
      <c r="R11" s="259"/>
      <c r="S11" s="239"/>
    </row>
    <row r="12" spans="1:18" ht="12.75">
      <c r="A12" s="252"/>
      <c r="B12" s="19"/>
      <c r="C12" s="19"/>
      <c r="D12" s="19"/>
      <c r="E12" s="19"/>
      <c r="F12" s="19"/>
      <c r="G12" s="19"/>
      <c r="H12" s="253"/>
      <c r="I12" s="300"/>
      <c r="J12" s="300"/>
      <c r="K12" s="300"/>
      <c r="L12" s="300"/>
      <c r="M12" s="300"/>
      <c r="N12" s="300"/>
      <c r="O12" s="300"/>
      <c r="P12" s="300"/>
      <c r="Q12" s="319"/>
      <c r="R12" s="19"/>
    </row>
    <row r="13" spans="1:18" ht="26.25">
      <c r="A13" s="496">
        <v>1</v>
      </c>
      <c r="B13" s="497" t="s">
        <v>329</v>
      </c>
      <c r="C13" s="498"/>
      <c r="D13" s="498"/>
      <c r="E13" s="495"/>
      <c r="F13" s="495"/>
      <c r="G13" s="255"/>
      <c r="H13" s="492"/>
      <c r="I13" s="493">
        <f>NDPL!K162</f>
        <v>-3.7933759761666663</v>
      </c>
      <c r="J13" s="301"/>
      <c r="K13" s="301"/>
      <c r="L13" s="301"/>
      <c r="M13" s="492"/>
      <c r="N13" s="493">
        <f>NDPL!P162</f>
        <v>-1.8936563899999999</v>
      </c>
      <c r="O13" s="301"/>
      <c r="P13" s="301"/>
      <c r="Q13" s="319"/>
      <c r="R13" s="19"/>
    </row>
    <row r="14" spans="1:18" ht="26.25">
      <c r="A14" s="496"/>
      <c r="B14" s="497"/>
      <c r="C14" s="498"/>
      <c r="D14" s="498"/>
      <c r="E14" s="495"/>
      <c r="F14" s="495"/>
      <c r="G14" s="255"/>
      <c r="H14" s="492"/>
      <c r="I14" s="493"/>
      <c r="J14" s="301"/>
      <c r="K14" s="301"/>
      <c r="L14" s="301"/>
      <c r="M14" s="492"/>
      <c r="N14" s="493"/>
      <c r="O14" s="301"/>
      <c r="P14" s="301"/>
      <c r="Q14" s="319"/>
      <c r="R14" s="19"/>
    </row>
    <row r="15" spans="1:18" ht="26.25">
      <c r="A15" s="496"/>
      <c r="B15" s="497"/>
      <c r="C15" s="498"/>
      <c r="D15" s="498"/>
      <c r="E15" s="495"/>
      <c r="F15" s="495"/>
      <c r="G15" s="250"/>
      <c r="H15" s="492"/>
      <c r="I15" s="493"/>
      <c r="J15" s="301"/>
      <c r="K15" s="301"/>
      <c r="L15" s="301"/>
      <c r="M15" s="492"/>
      <c r="N15" s="493"/>
      <c r="O15" s="301"/>
      <c r="P15" s="301"/>
      <c r="Q15" s="319"/>
      <c r="R15" s="19"/>
    </row>
    <row r="16" spans="1:18" ht="26.25">
      <c r="A16" s="496">
        <v>2</v>
      </c>
      <c r="B16" s="497" t="s">
        <v>330</v>
      </c>
      <c r="C16" s="498"/>
      <c r="D16" s="498"/>
      <c r="E16" s="495"/>
      <c r="F16" s="495"/>
      <c r="G16" s="255"/>
      <c r="H16" s="492"/>
      <c r="I16" s="493">
        <f>BRPL!K180</f>
        <v>-1.4303926499</v>
      </c>
      <c r="J16" s="301"/>
      <c r="K16" s="301"/>
      <c r="L16" s="301"/>
      <c r="M16" s="492" t="s">
        <v>361</v>
      </c>
      <c r="N16" s="493">
        <f>BRPL!P180</f>
        <v>3.468179195999999</v>
      </c>
      <c r="O16" s="301"/>
      <c r="P16" s="301"/>
      <c r="Q16" s="319"/>
      <c r="R16" s="19"/>
    </row>
    <row r="17" spans="1:18" ht="26.25">
      <c r="A17" s="496"/>
      <c r="B17" s="497"/>
      <c r="C17" s="498"/>
      <c r="D17" s="498"/>
      <c r="E17" s="495"/>
      <c r="F17" s="495"/>
      <c r="G17" s="255"/>
      <c r="H17" s="492"/>
      <c r="I17" s="493"/>
      <c r="J17" s="301"/>
      <c r="K17" s="301"/>
      <c r="L17" s="301"/>
      <c r="M17" s="492"/>
      <c r="N17" s="493"/>
      <c r="O17" s="301"/>
      <c r="P17" s="301"/>
      <c r="Q17" s="319"/>
      <c r="R17" s="19"/>
    </row>
    <row r="18" spans="1:18" ht="26.25">
      <c r="A18" s="496"/>
      <c r="B18" s="497"/>
      <c r="C18" s="498"/>
      <c r="D18" s="498"/>
      <c r="E18" s="495"/>
      <c r="F18" s="495"/>
      <c r="G18" s="250"/>
      <c r="H18" s="492"/>
      <c r="I18" s="493"/>
      <c r="J18" s="301"/>
      <c r="K18" s="301"/>
      <c r="L18" s="301"/>
      <c r="M18" s="492"/>
      <c r="N18" s="493"/>
      <c r="O18" s="301"/>
      <c r="P18" s="301"/>
      <c r="Q18" s="319"/>
      <c r="R18" s="19"/>
    </row>
    <row r="19" spans="1:18" ht="26.25">
      <c r="A19" s="496">
        <v>3</v>
      </c>
      <c r="B19" s="497" t="s">
        <v>331</v>
      </c>
      <c r="C19" s="498"/>
      <c r="D19" s="498"/>
      <c r="E19" s="495"/>
      <c r="F19" s="495"/>
      <c r="G19" s="255"/>
      <c r="H19" s="492" t="s">
        <v>361</v>
      </c>
      <c r="I19" s="493">
        <f>BYPL!K169</f>
        <v>17.048623000066662</v>
      </c>
      <c r="J19" s="301"/>
      <c r="K19" s="301"/>
      <c r="L19" s="301"/>
      <c r="M19" s="492"/>
      <c r="N19" s="493">
        <f>BYPL!P169</f>
        <v>-6.176071767999999</v>
      </c>
      <c r="O19" s="301"/>
      <c r="P19" s="301"/>
      <c r="Q19" s="319"/>
      <c r="R19" s="19"/>
    </row>
    <row r="20" spans="1:18" ht="26.25">
      <c r="A20" s="496"/>
      <c r="B20" s="497"/>
      <c r="C20" s="498"/>
      <c r="D20" s="498"/>
      <c r="E20" s="495"/>
      <c r="F20" s="495"/>
      <c r="G20" s="255"/>
      <c r="H20" s="492"/>
      <c r="I20" s="493"/>
      <c r="J20" s="301"/>
      <c r="K20" s="301"/>
      <c r="L20" s="301"/>
      <c r="M20" s="492"/>
      <c r="N20" s="493"/>
      <c r="O20" s="301"/>
      <c r="P20" s="301"/>
      <c r="Q20" s="319"/>
      <c r="R20" s="19"/>
    </row>
    <row r="21" spans="1:18" ht="26.25">
      <c r="A21" s="496"/>
      <c r="B21" s="499"/>
      <c r="C21" s="499"/>
      <c r="D21" s="499"/>
      <c r="E21" s="342"/>
      <c r="F21" s="342"/>
      <c r="G21" s="129"/>
      <c r="H21" s="492"/>
      <c r="I21" s="493"/>
      <c r="J21" s="301"/>
      <c r="K21" s="301"/>
      <c r="L21" s="301"/>
      <c r="M21" s="492"/>
      <c r="N21" s="493"/>
      <c r="O21" s="301"/>
      <c r="P21" s="301"/>
      <c r="Q21" s="319"/>
      <c r="R21" s="19"/>
    </row>
    <row r="22" spans="1:18" ht="26.25">
      <c r="A22" s="496">
        <v>4</v>
      </c>
      <c r="B22" s="497" t="s">
        <v>332</v>
      </c>
      <c r="C22" s="499"/>
      <c r="D22" s="499"/>
      <c r="E22" s="342"/>
      <c r="F22" s="342"/>
      <c r="G22" s="255"/>
      <c r="H22" s="492" t="s">
        <v>361</v>
      </c>
      <c r="I22" s="493">
        <f>NDMC!K85</f>
        <v>6.633189901300001</v>
      </c>
      <c r="J22" s="301"/>
      <c r="K22" s="301"/>
      <c r="L22" s="301"/>
      <c r="M22" s="492" t="s">
        <v>361</v>
      </c>
      <c r="N22" s="493">
        <f>NDMC!P85</f>
        <v>0.9269196740000003</v>
      </c>
      <c r="O22" s="301"/>
      <c r="P22" s="301"/>
      <c r="Q22" s="319"/>
      <c r="R22" s="19"/>
    </row>
    <row r="23" spans="1:18" ht="26.25">
      <c r="A23" s="496"/>
      <c r="B23" s="497"/>
      <c r="C23" s="499"/>
      <c r="D23" s="499"/>
      <c r="E23" s="342"/>
      <c r="F23" s="342"/>
      <c r="G23" s="255"/>
      <c r="H23" s="492"/>
      <c r="I23" s="493"/>
      <c r="J23" s="301"/>
      <c r="K23" s="301"/>
      <c r="L23" s="301"/>
      <c r="M23" s="492"/>
      <c r="N23" s="493"/>
      <c r="O23" s="301"/>
      <c r="P23" s="301"/>
      <c r="Q23" s="319"/>
      <c r="R23" s="19"/>
    </row>
    <row r="24" spans="1:18" ht="26.25">
      <c r="A24" s="496"/>
      <c r="B24" s="499"/>
      <c r="C24" s="499"/>
      <c r="D24" s="499"/>
      <c r="E24" s="342"/>
      <c r="F24" s="342"/>
      <c r="G24" s="129"/>
      <c r="H24" s="492"/>
      <c r="I24" s="493"/>
      <c r="J24" s="301"/>
      <c r="K24" s="301"/>
      <c r="L24" s="301"/>
      <c r="M24" s="492"/>
      <c r="N24" s="493"/>
      <c r="O24" s="301"/>
      <c r="P24" s="301"/>
      <c r="Q24" s="319"/>
      <c r="R24" s="19"/>
    </row>
    <row r="25" spans="1:18" ht="26.25">
      <c r="A25" s="496">
        <v>5</v>
      </c>
      <c r="B25" s="497" t="s">
        <v>333</v>
      </c>
      <c r="C25" s="499"/>
      <c r="D25" s="499"/>
      <c r="E25" s="342"/>
      <c r="F25" s="342"/>
      <c r="G25" s="255"/>
      <c r="H25" s="492" t="s">
        <v>361</v>
      </c>
      <c r="I25" s="493">
        <f>MES!K59</f>
        <v>0.3702476047</v>
      </c>
      <c r="J25" s="301"/>
      <c r="K25" s="301"/>
      <c r="L25" s="301"/>
      <c r="M25" s="492" t="s">
        <v>361</v>
      </c>
      <c r="N25" s="493">
        <f>MES!P59</f>
        <v>0.976579206</v>
      </c>
      <c r="O25" s="301"/>
      <c r="P25" s="301"/>
      <c r="Q25" s="319"/>
      <c r="R25" s="19"/>
    </row>
    <row r="26" spans="1:18" ht="20.25">
      <c r="A26" s="252"/>
      <c r="B26" s="19"/>
      <c r="C26" s="19"/>
      <c r="D26" s="19"/>
      <c r="E26" s="19"/>
      <c r="F26" s="19"/>
      <c r="G26" s="19"/>
      <c r="H26" s="254"/>
      <c r="I26" s="494"/>
      <c r="J26" s="299"/>
      <c r="K26" s="299"/>
      <c r="L26" s="299"/>
      <c r="M26" s="299"/>
      <c r="N26" s="299"/>
      <c r="O26" s="299"/>
      <c r="P26" s="299"/>
      <c r="Q26" s="319"/>
      <c r="R26" s="19"/>
    </row>
    <row r="27" spans="1:18" ht="18">
      <c r="A27" s="248"/>
      <c r="B27" s="222"/>
      <c r="C27" s="257"/>
      <c r="D27" s="257"/>
      <c r="E27" s="257"/>
      <c r="F27" s="257"/>
      <c r="G27" s="258"/>
      <c r="H27" s="254"/>
      <c r="I27" s="19"/>
      <c r="J27" s="19"/>
      <c r="K27" s="19"/>
      <c r="L27" s="19"/>
      <c r="M27" s="19"/>
      <c r="N27" s="19"/>
      <c r="O27" s="19"/>
      <c r="P27" s="19"/>
      <c r="Q27" s="319"/>
      <c r="R27" s="19"/>
    </row>
    <row r="28" spans="1:18" ht="15">
      <c r="A28" s="252"/>
      <c r="B28" s="19"/>
      <c r="C28" s="19"/>
      <c r="D28" s="19"/>
      <c r="E28" s="19"/>
      <c r="F28" s="19"/>
      <c r="G28" s="19"/>
      <c r="H28" s="254"/>
      <c r="I28" s="19"/>
      <c r="J28" s="19"/>
      <c r="K28" s="19"/>
      <c r="L28" s="19"/>
      <c r="M28" s="19"/>
      <c r="N28" s="19"/>
      <c r="O28" s="19"/>
      <c r="P28" s="19"/>
      <c r="Q28" s="319"/>
      <c r="R28" s="19"/>
    </row>
    <row r="29" spans="1:18" ht="54" customHeight="1" thickBot="1">
      <c r="A29" s="489" t="s">
        <v>334</v>
      </c>
      <c r="B29" s="304"/>
      <c r="C29" s="304"/>
      <c r="D29" s="304"/>
      <c r="E29" s="304"/>
      <c r="F29" s="304"/>
      <c r="G29" s="304"/>
      <c r="H29" s="305"/>
      <c r="I29" s="305"/>
      <c r="J29" s="305"/>
      <c r="K29" s="305"/>
      <c r="L29" s="305"/>
      <c r="M29" s="305"/>
      <c r="N29" s="305"/>
      <c r="O29" s="305"/>
      <c r="P29" s="305"/>
      <c r="Q29" s="320"/>
      <c r="R29" s="19"/>
    </row>
    <row r="30" spans="1:9" ht="13.5" thickTop="1">
      <c r="A30" s="245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7" t="s">
        <v>360</v>
      </c>
      <c r="B33" s="19"/>
      <c r="C33" s="19"/>
      <c r="D33" s="19"/>
      <c r="E33" s="488"/>
      <c r="F33" s="488"/>
      <c r="G33" s="19"/>
      <c r="H33" s="19"/>
      <c r="I33" s="19"/>
    </row>
    <row r="34" spans="1:9" ht="15">
      <c r="A34" s="282"/>
      <c r="B34" s="282"/>
      <c r="C34" s="282"/>
      <c r="D34" s="282"/>
      <c r="E34" s="488"/>
      <c r="F34" s="488"/>
      <c r="G34" s="19"/>
      <c r="H34" s="19"/>
      <c r="I34" s="19"/>
    </row>
    <row r="35" spans="1:9" s="488" customFormat="1" ht="15" customHeight="1">
      <c r="A35" s="501" t="s">
        <v>368</v>
      </c>
      <c r="E35"/>
      <c r="F35"/>
      <c r="G35" s="282"/>
      <c r="H35" s="282"/>
      <c r="I35" s="282"/>
    </row>
    <row r="36" spans="1:9" s="488" customFormat="1" ht="15" customHeight="1">
      <c r="A36" s="501"/>
      <c r="E36"/>
      <c r="F36"/>
      <c r="H36" s="282"/>
      <c r="I36" s="282"/>
    </row>
    <row r="37" spans="1:9" s="488" customFormat="1" ht="15" customHeight="1">
      <c r="A37" s="501" t="s">
        <v>369</v>
      </c>
      <c r="E37"/>
      <c r="F37"/>
      <c r="I37" s="282"/>
    </row>
    <row r="38" spans="1:9" s="488" customFormat="1" ht="15" customHeight="1">
      <c r="A38" s="500"/>
      <c r="E38"/>
      <c r="F38"/>
      <c r="I38" s="282"/>
    </row>
    <row r="39" spans="1:9" s="488" customFormat="1" ht="15" customHeight="1">
      <c r="A39" s="501"/>
      <c r="E39"/>
      <c r="F39"/>
      <c r="I39" s="282"/>
    </row>
    <row r="40" spans="1:6" s="488" customFormat="1" ht="15" customHeight="1">
      <c r="A40" s="501"/>
      <c r="B40" s="48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0" zoomScaleNormal="70" zoomScalePageLayoutView="0" workbookViewId="0" topLeftCell="A1">
      <selection activeCell="M9" sqref="M9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1.710937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2.421875" style="0" customWidth="1"/>
    <col min="12" max="12" width="12.140625" style="0" customWidth="1"/>
    <col min="13" max="13" width="11.281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01/11/2014</v>
      </c>
      <c r="H2" s="39" t="str">
        <f>NDPL!H5</f>
        <v>INTIAL READING 01/10/2014</v>
      </c>
      <c r="I2" s="39" t="s">
        <v>4</v>
      </c>
      <c r="J2" s="39" t="s">
        <v>5</v>
      </c>
      <c r="K2" s="39" t="s">
        <v>6</v>
      </c>
      <c r="L2" s="41" t="str">
        <f>NDPL!G5</f>
        <v>FINAL READING 01/11/2014</v>
      </c>
      <c r="M2" s="39" t="str">
        <f>NDPL!H5</f>
        <v>INTIAL READING 01/10/2014</v>
      </c>
      <c r="N2" s="39" t="s">
        <v>4</v>
      </c>
      <c r="O2" s="39" t="s">
        <v>5</v>
      </c>
      <c r="P2" s="40" t="s">
        <v>6</v>
      </c>
      <c r="Q2" s="664"/>
    </row>
    <row r="3" ht="14.25" thickBot="1" thickTop="1"/>
    <row r="4" spans="1:17" ht="13.5" thickTop="1">
      <c r="A4" s="24"/>
      <c r="B4" s="307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8"/>
    </row>
    <row r="5" spans="1:17" ht="12.75">
      <c r="A5" s="23"/>
      <c r="B5" s="152" t="s">
        <v>353</v>
      </c>
      <c r="C5" s="154" t="s">
        <v>285</v>
      </c>
      <c r="D5" s="19"/>
      <c r="E5" s="19"/>
      <c r="F5" s="120"/>
      <c r="G5" s="23"/>
      <c r="H5" s="19"/>
      <c r="I5" s="19"/>
      <c r="J5" s="19"/>
      <c r="K5" s="120"/>
      <c r="L5" s="23"/>
      <c r="M5" s="19"/>
      <c r="N5" s="19"/>
      <c r="O5" s="19"/>
      <c r="P5" s="120"/>
      <c r="Q5" s="179"/>
    </row>
    <row r="6" spans="1:17" ht="15">
      <c r="A6" s="100">
        <v>1</v>
      </c>
      <c r="B6" s="126" t="s">
        <v>350</v>
      </c>
      <c r="C6" s="21">
        <v>4902492</v>
      </c>
      <c r="D6" s="150" t="s">
        <v>12</v>
      </c>
      <c r="E6" s="150" t="s">
        <v>287</v>
      </c>
      <c r="F6" s="28">
        <v>1500</v>
      </c>
      <c r="G6" s="431">
        <v>952691</v>
      </c>
      <c r="H6" s="503">
        <v>953119</v>
      </c>
      <c r="I6" s="79">
        <f>G6-H6</f>
        <v>-428</v>
      </c>
      <c r="J6" s="79">
        <f>$F6*I6</f>
        <v>-642000</v>
      </c>
      <c r="K6" s="81">
        <f>J6/1000000</f>
        <v>-0.642</v>
      </c>
      <c r="L6" s="431">
        <v>979525</v>
      </c>
      <c r="M6" s="503">
        <v>979525</v>
      </c>
      <c r="N6" s="79">
        <f>L6-M6</f>
        <v>0</v>
      </c>
      <c r="O6" s="79">
        <f>$F6*N6</f>
        <v>0</v>
      </c>
      <c r="P6" s="81">
        <f>O6/1000000</f>
        <v>0</v>
      </c>
      <c r="Q6" s="179"/>
    </row>
    <row r="7" spans="1:17" ht="15">
      <c r="A7" s="689">
        <v>2</v>
      </c>
      <c r="B7" s="126" t="s">
        <v>351</v>
      </c>
      <c r="C7" s="690">
        <v>5128477</v>
      </c>
      <c r="D7" s="150" t="s">
        <v>12</v>
      </c>
      <c r="E7" s="150" t="s">
        <v>287</v>
      </c>
      <c r="F7" s="691">
        <v>1500</v>
      </c>
      <c r="G7" s="431">
        <v>993308</v>
      </c>
      <c r="H7" s="432">
        <v>994328</v>
      </c>
      <c r="I7" s="79">
        <f>G7-H7</f>
        <v>-1020</v>
      </c>
      <c r="J7" s="79">
        <f>$F7*I7</f>
        <v>-1530000</v>
      </c>
      <c r="K7" s="81">
        <f>J7/1000000</f>
        <v>-1.53</v>
      </c>
      <c r="L7" s="431">
        <v>995425</v>
      </c>
      <c r="M7" s="432">
        <v>995425</v>
      </c>
      <c r="N7" s="79">
        <f>L7-M7</f>
        <v>0</v>
      </c>
      <c r="O7" s="79">
        <f>$F7*N7</f>
        <v>0</v>
      </c>
      <c r="P7" s="81">
        <f>O7/1000000</f>
        <v>0</v>
      </c>
      <c r="Q7" s="179"/>
    </row>
    <row r="8" spans="1:17" s="781" customFormat="1" ht="15">
      <c r="A8" s="771">
        <v>3</v>
      </c>
      <c r="B8" s="772" t="s">
        <v>352</v>
      </c>
      <c r="C8" s="773">
        <v>4864840</v>
      </c>
      <c r="D8" s="774" t="s">
        <v>12</v>
      </c>
      <c r="E8" s="774" t="s">
        <v>287</v>
      </c>
      <c r="F8" s="775">
        <v>750</v>
      </c>
      <c r="G8" s="776">
        <v>996717</v>
      </c>
      <c r="H8" s="777">
        <v>999348</v>
      </c>
      <c r="I8" s="778">
        <f>G8-H8</f>
        <v>-2631</v>
      </c>
      <c r="J8" s="778">
        <f>$F8*I8</f>
        <v>-1973250</v>
      </c>
      <c r="K8" s="779">
        <f>J8/1000000</f>
        <v>-1.97325</v>
      </c>
      <c r="L8" s="776">
        <v>999331</v>
      </c>
      <c r="M8" s="777">
        <v>999331</v>
      </c>
      <c r="N8" s="778">
        <f>L8-M8</f>
        <v>0</v>
      </c>
      <c r="O8" s="778">
        <f>$F8*N8</f>
        <v>0</v>
      </c>
      <c r="P8" s="779">
        <f>O8/1000000</f>
        <v>0</v>
      </c>
      <c r="Q8" s="780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0"/>
      <c r="L9" s="100"/>
      <c r="M9" s="21"/>
      <c r="N9" s="19"/>
      <c r="O9" s="19"/>
      <c r="P9" s="120"/>
      <c r="Q9" s="179"/>
    </row>
    <row r="10" spans="1:17" ht="12.75">
      <c r="A10" s="23"/>
      <c r="B10" s="19"/>
      <c r="C10" s="19"/>
      <c r="D10" s="19"/>
      <c r="E10" s="19"/>
      <c r="F10" s="120"/>
      <c r="G10" s="100"/>
      <c r="H10" s="21"/>
      <c r="I10" s="19"/>
      <c r="J10" s="19"/>
      <c r="K10" s="120"/>
      <c r="L10" s="100"/>
      <c r="M10" s="21"/>
      <c r="N10" s="19"/>
      <c r="O10" s="19"/>
      <c r="P10" s="120"/>
      <c r="Q10" s="179"/>
    </row>
    <row r="11" spans="1:17" ht="12.75">
      <c r="A11" s="23"/>
      <c r="B11" s="19"/>
      <c r="C11" s="19"/>
      <c r="D11" s="19"/>
      <c r="E11" s="19"/>
      <c r="F11" s="120"/>
      <c r="G11" s="100"/>
      <c r="H11" s="21"/>
      <c r="I11" s="19"/>
      <c r="J11" s="19"/>
      <c r="K11" s="120"/>
      <c r="L11" s="100"/>
      <c r="M11" s="21"/>
      <c r="N11" s="19"/>
      <c r="O11" s="19"/>
      <c r="P11" s="120"/>
      <c r="Q11" s="179"/>
    </row>
    <row r="12" spans="1:17" ht="12.75">
      <c r="A12" s="23"/>
      <c r="B12" s="19"/>
      <c r="C12" s="19"/>
      <c r="D12" s="19"/>
      <c r="E12" s="19"/>
      <c r="F12" s="120"/>
      <c r="G12" s="100"/>
      <c r="H12" s="21"/>
      <c r="I12" s="238" t="s">
        <v>326</v>
      </c>
      <c r="J12" s="19"/>
      <c r="K12" s="237">
        <f>SUM(K6:K8)</f>
        <v>-4.14525</v>
      </c>
      <c r="L12" s="100"/>
      <c r="M12" s="21"/>
      <c r="N12" s="238" t="s">
        <v>326</v>
      </c>
      <c r="O12" s="19"/>
      <c r="P12" s="237">
        <f>SUM(P6:P8)</f>
        <v>0</v>
      </c>
      <c r="Q12" s="179"/>
    </row>
    <row r="13" spans="1:17" ht="12.75">
      <c r="A13" s="23"/>
      <c r="B13" s="19"/>
      <c r="C13" s="19"/>
      <c r="D13" s="19"/>
      <c r="E13" s="19"/>
      <c r="F13" s="120"/>
      <c r="G13" s="100"/>
      <c r="H13" s="21"/>
      <c r="I13" s="380"/>
      <c r="J13" s="19"/>
      <c r="K13" s="233"/>
      <c r="L13" s="100"/>
      <c r="M13" s="21"/>
      <c r="N13" s="380"/>
      <c r="O13" s="19"/>
      <c r="P13" s="233"/>
      <c r="Q13" s="179"/>
    </row>
    <row r="14" spans="1:17" ht="12.75">
      <c r="A14" s="23"/>
      <c r="B14" s="19"/>
      <c r="C14" s="19"/>
      <c r="D14" s="19"/>
      <c r="E14" s="19"/>
      <c r="F14" s="120"/>
      <c r="G14" s="100"/>
      <c r="H14" s="21"/>
      <c r="I14" s="19"/>
      <c r="J14" s="19"/>
      <c r="K14" s="120"/>
      <c r="L14" s="100"/>
      <c r="M14" s="21"/>
      <c r="N14" s="19"/>
      <c r="O14" s="19"/>
      <c r="P14" s="120"/>
      <c r="Q14" s="179"/>
    </row>
    <row r="15" spans="1:17" ht="12.75">
      <c r="A15" s="23"/>
      <c r="B15" s="146" t="s">
        <v>157</v>
      </c>
      <c r="C15" s="19"/>
      <c r="D15" s="19"/>
      <c r="E15" s="19"/>
      <c r="F15" s="120"/>
      <c r="G15" s="100"/>
      <c r="H15" s="21"/>
      <c r="I15" s="19"/>
      <c r="J15" s="19"/>
      <c r="K15" s="120"/>
      <c r="L15" s="100"/>
      <c r="M15" s="21"/>
      <c r="N15" s="19"/>
      <c r="O15" s="19"/>
      <c r="P15" s="120"/>
      <c r="Q15" s="179"/>
    </row>
    <row r="16" spans="1:17" ht="12.75">
      <c r="A16" s="135"/>
      <c r="B16" s="136" t="s">
        <v>284</v>
      </c>
      <c r="C16" s="137" t="s">
        <v>285</v>
      </c>
      <c r="D16" s="137"/>
      <c r="E16" s="138"/>
      <c r="F16" s="139"/>
      <c r="G16" s="140"/>
      <c r="H16" s="21"/>
      <c r="I16" s="19"/>
      <c r="J16" s="19"/>
      <c r="K16" s="120"/>
      <c r="L16" s="100"/>
      <c r="M16" s="21"/>
      <c r="N16" s="19"/>
      <c r="O16" s="19"/>
      <c r="P16" s="120"/>
      <c r="Q16" s="179"/>
    </row>
    <row r="17" spans="1:17" ht="15">
      <c r="A17" s="140">
        <v>1</v>
      </c>
      <c r="B17" s="141" t="s">
        <v>286</v>
      </c>
      <c r="C17" s="142">
        <v>4902509</v>
      </c>
      <c r="D17" s="143" t="s">
        <v>12</v>
      </c>
      <c r="E17" s="143" t="s">
        <v>287</v>
      </c>
      <c r="F17" s="144">
        <v>5000</v>
      </c>
      <c r="G17" s="431">
        <v>997874</v>
      </c>
      <c r="H17" s="432">
        <v>997874</v>
      </c>
      <c r="I17" s="79">
        <f>G17-H17</f>
        <v>0</v>
      </c>
      <c r="J17" s="79">
        <f>$F17*I17</f>
        <v>0</v>
      </c>
      <c r="K17" s="81">
        <f>J17/1000000</f>
        <v>0</v>
      </c>
      <c r="L17" s="431">
        <v>28676</v>
      </c>
      <c r="M17" s="432">
        <v>29432</v>
      </c>
      <c r="N17" s="79">
        <f>L17-M17</f>
        <v>-756</v>
      </c>
      <c r="O17" s="79">
        <f>$F17*N17</f>
        <v>-3780000</v>
      </c>
      <c r="P17" s="81">
        <f>O17/1000000</f>
        <v>-3.78</v>
      </c>
      <c r="Q17" s="179"/>
    </row>
    <row r="18" spans="1:17" ht="15">
      <c r="A18" s="140">
        <v>2</v>
      </c>
      <c r="B18" s="141" t="s">
        <v>288</v>
      </c>
      <c r="C18" s="142">
        <v>4902510</v>
      </c>
      <c r="D18" s="143" t="s">
        <v>12</v>
      </c>
      <c r="E18" s="143" t="s">
        <v>287</v>
      </c>
      <c r="F18" s="144">
        <v>1000</v>
      </c>
      <c r="G18" s="431">
        <v>999728</v>
      </c>
      <c r="H18" s="432">
        <v>999728</v>
      </c>
      <c r="I18" s="79">
        <f>G18-H18</f>
        <v>0</v>
      </c>
      <c r="J18" s="79">
        <f>$F18*I18</f>
        <v>0</v>
      </c>
      <c r="K18" s="81">
        <f>J18/1000000</f>
        <v>0</v>
      </c>
      <c r="L18" s="431">
        <v>327</v>
      </c>
      <c r="M18" s="432">
        <v>1151</v>
      </c>
      <c r="N18" s="79">
        <f>L18-M18</f>
        <v>-824</v>
      </c>
      <c r="O18" s="79">
        <f>$F18*N18</f>
        <v>-824000</v>
      </c>
      <c r="P18" s="81">
        <f>O18/1000000</f>
        <v>-0.824</v>
      </c>
      <c r="Q18" s="179"/>
    </row>
    <row r="19" spans="1:17" ht="15">
      <c r="A19" s="140">
        <v>3</v>
      </c>
      <c r="B19" s="141" t="s">
        <v>289</v>
      </c>
      <c r="C19" s="142">
        <v>4864947</v>
      </c>
      <c r="D19" s="143" t="s">
        <v>12</v>
      </c>
      <c r="E19" s="143" t="s">
        <v>287</v>
      </c>
      <c r="F19" s="144">
        <v>1000</v>
      </c>
      <c r="G19" s="431">
        <v>974775</v>
      </c>
      <c r="H19" s="432">
        <v>974718</v>
      </c>
      <c r="I19" s="79">
        <f>G19-H19</f>
        <v>57</v>
      </c>
      <c r="J19" s="79">
        <f>$F19*I19</f>
        <v>57000</v>
      </c>
      <c r="K19" s="81">
        <f>J19/1000000</f>
        <v>0.057</v>
      </c>
      <c r="L19" s="431">
        <v>991433</v>
      </c>
      <c r="M19" s="432">
        <v>991579</v>
      </c>
      <c r="N19" s="79">
        <f>L19-M19</f>
        <v>-146</v>
      </c>
      <c r="O19" s="79">
        <f>$F19*N19</f>
        <v>-146000</v>
      </c>
      <c r="P19" s="81">
        <f>O19/1000000</f>
        <v>-0.146</v>
      </c>
      <c r="Q19" s="673"/>
    </row>
    <row r="20" spans="1:17" ht="12.75">
      <c r="A20" s="140"/>
      <c r="B20" s="141"/>
      <c r="C20" s="142"/>
      <c r="D20" s="143"/>
      <c r="E20" s="143"/>
      <c r="F20" s="145"/>
      <c r="G20" s="156"/>
      <c r="H20" s="19"/>
      <c r="I20" s="79"/>
      <c r="J20" s="79"/>
      <c r="K20" s="81"/>
      <c r="L20" s="80"/>
      <c r="M20" s="78"/>
      <c r="N20" s="79"/>
      <c r="O20" s="79"/>
      <c r="P20" s="81"/>
      <c r="Q20" s="179"/>
    </row>
    <row r="21" spans="1:17" ht="12.75">
      <c r="A21" s="23"/>
      <c r="B21" s="19"/>
      <c r="C21" s="19"/>
      <c r="D21" s="19"/>
      <c r="E21" s="19"/>
      <c r="F21" s="120"/>
      <c r="G21" s="23"/>
      <c r="H21" s="19"/>
      <c r="I21" s="19"/>
      <c r="J21" s="19"/>
      <c r="K21" s="120"/>
      <c r="L21" s="23"/>
      <c r="M21" s="19"/>
      <c r="N21" s="19"/>
      <c r="O21" s="19"/>
      <c r="P21" s="120"/>
      <c r="Q21" s="179"/>
    </row>
    <row r="22" spans="1:17" ht="12.75">
      <c r="A22" s="23"/>
      <c r="B22" s="19"/>
      <c r="C22" s="19"/>
      <c r="D22" s="19"/>
      <c r="E22" s="19"/>
      <c r="F22" s="120"/>
      <c r="G22" s="23"/>
      <c r="H22" s="19"/>
      <c r="I22" s="19"/>
      <c r="J22" s="19"/>
      <c r="K22" s="120"/>
      <c r="L22" s="23"/>
      <c r="M22" s="19"/>
      <c r="N22" s="19"/>
      <c r="O22" s="19"/>
      <c r="P22" s="120"/>
      <c r="Q22" s="179"/>
    </row>
    <row r="23" spans="1:17" ht="12.75">
      <c r="A23" s="23"/>
      <c r="B23" s="19"/>
      <c r="C23" s="19"/>
      <c r="D23" s="19"/>
      <c r="E23" s="19"/>
      <c r="F23" s="120"/>
      <c r="G23" s="23"/>
      <c r="H23" s="19"/>
      <c r="I23" s="238" t="s">
        <v>326</v>
      </c>
      <c r="J23" s="19"/>
      <c r="K23" s="237">
        <f>SUM(K17:K19)</f>
        <v>0.057</v>
      </c>
      <c r="L23" s="23"/>
      <c r="M23" s="19"/>
      <c r="N23" s="238" t="s">
        <v>326</v>
      </c>
      <c r="O23" s="19"/>
      <c r="P23" s="237">
        <f>SUM(P17:P19)</f>
        <v>-4.75</v>
      </c>
      <c r="Q23" s="179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2014-11-26T10:10:17Z</dcterms:modified>
  <cp:category/>
  <cp:version/>
  <cp:contentType/>
  <cp:contentStatus/>
</cp:coreProperties>
</file>